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vorak\Documents\"/>
    </mc:Choice>
  </mc:AlternateContent>
  <xr:revisionPtr revIDLastSave="0" documentId="8_{28C56B6A-106D-4ED6-AAB9-D94411670B16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Pol'!$A$1:$W$66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23" i="12" l="1"/>
  <c r="AY20" i="12"/>
  <c r="AY17" i="12"/>
  <c r="AY12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T9" i="12"/>
  <c r="T8" i="12" s="1"/>
  <c r="G11" i="12"/>
  <c r="I11" i="12"/>
  <c r="I10" i="12" s="1"/>
  <c r="K11" i="12"/>
  <c r="O11" i="12"/>
  <c r="Q11" i="12"/>
  <c r="T11" i="12"/>
  <c r="G16" i="12"/>
  <c r="M16" i="12" s="1"/>
  <c r="I16" i="12"/>
  <c r="K16" i="12"/>
  <c r="O16" i="12"/>
  <c r="Q16" i="12"/>
  <c r="T16" i="12"/>
  <c r="G19" i="12"/>
  <c r="I19" i="12"/>
  <c r="K19" i="12"/>
  <c r="M19" i="12"/>
  <c r="O19" i="12"/>
  <c r="Q19" i="12"/>
  <c r="T19" i="12"/>
  <c r="T10" i="12" s="1"/>
  <c r="G22" i="12"/>
  <c r="M22" i="12" s="1"/>
  <c r="I22" i="12"/>
  <c r="K22" i="12"/>
  <c r="O22" i="12"/>
  <c r="Q22" i="12"/>
  <c r="T22" i="12"/>
  <c r="G26" i="12"/>
  <c r="M26" i="12" s="1"/>
  <c r="M25" i="12" s="1"/>
  <c r="I26" i="12"/>
  <c r="I25" i="12" s="1"/>
  <c r="K26" i="12"/>
  <c r="K25" i="12" s="1"/>
  <c r="O26" i="12"/>
  <c r="O25" i="12" s="1"/>
  <c r="Q26" i="12"/>
  <c r="Q25" i="12" s="1"/>
  <c r="T26" i="12"/>
  <c r="T25" i="12" s="1"/>
  <c r="G28" i="12"/>
  <c r="M28" i="12" s="1"/>
  <c r="I28" i="12"/>
  <c r="K28" i="12"/>
  <c r="O28" i="12"/>
  <c r="Q28" i="12"/>
  <c r="T28" i="12"/>
  <c r="G29" i="12"/>
  <c r="M29" i="12" s="1"/>
  <c r="I29" i="12"/>
  <c r="K29" i="12"/>
  <c r="O29" i="12"/>
  <c r="Q29" i="12"/>
  <c r="T29" i="12"/>
  <c r="G30" i="12"/>
  <c r="M30" i="12" s="1"/>
  <c r="I30" i="12"/>
  <c r="K30" i="12"/>
  <c r="O30" i="12"/>
  <c r="Q30" i="12"/>
  <c r="T30" i="12"/>
  <c r="G31" i="12"/>
  <c r="M31" i="12" s="1"/>
  <c r="I31" i="12"/>
  <c r="K31" i="12"/>
  <c r="O31" i="12"/>
  <c r="Q31" i="12"/>
  <c r="T31" i="12"/>
  <c r="G33" i="12"/>
  <c r="M33" i="12" s="1"/>
  <c r="I33" i="12"/>
  <c r="K33" i="12"/>
  <c r="O33" i="12"/>
  <c r="Q33" i="12"/>
  <c r="T33" i="12"/>
  <c r="G34" i="12"/>
  <c r="M34" i="12" s="1"/>
  <c r="I34" i="12"/>
  <c r="K34" i="12"/>
  <c r="O34" i="12"/>
  <c r="Q34" i="12"/>
  <c r="T34" i="12"/>
  <c r="G35" i="12"/>
  <c r="M35" i="12" s="1"/>
  <c r="I35" i="12"/>
  <c r="K35" i="12"/>
  <c r="O35" i="12"/>
  <c r="Q35" i="12"/>
  <c r="T35" i="12"/>
  <c r="G36" i="12"/>
  <c r="M36" i="12" s="1"/>
  <c r="I36" i="12"/>
  <c r="K36" i="12"/>
  <c r="O36" i="12"/>
  <c r="Q36" i="12"/>
  <c r="T36" i="12"/>
  <c r="G37" i="12"/>
  <c r="M37" i="12" s="1"/>
  <c r="I37" i="12"/>
  <c r="K37" i="12"/>
  <c r="O37" i="12"/>
  <c r="Q37" i="12"/>
  <c r="T37" i="12"/>
  <c r="G39" i="12"/>
  <c r="M39" i="12" s="1"/>
  <c r="I39" i="12"/>
  <c r="K39" i="12"/>
  <c r="O39" i="12"/>
  <c r="Q39" i="12"/>
  <c r="T39" i="12"/>
  <c r="G41" i="12"/>
  <c r="M41" i="12" s="1"/>
  <c r="I41" i="12"/>
  <c r="K41" i="12"/>
  <c r="O41" i="12"/>
  <c r="Q41" i="12"/>
  <c r="T41" i="12"/>
  <c r="G43" i="12"/>
  <c r="I43" i="12"/>
  <c r="K43" i="12"/>
  <c r="M43" i="12"/>
  <c r="O43" i="12"/>
  <c r="Q43" i="12"/>
  <c r="T43" i="12"/>
  <c r="G46" i="12"/>
  <c r="M46" i="12" s="1"/>
  <c r="I46" i="12"/>
  <c r="K46" i="12"/>
  <c r="O46" i="12"/>
  <c r="Q46" i="12"/>
  <c r="T46" i="12"/>
  <c r="G49" i="12"/>
  <c r="M49" i="12" s="1"/>
  <c r="I49" i="12"/>
  <c r="K49" i="12"/>
  <c r="O49" i="12"/>
  <c r="Q49" i="12"/>
  <c r="T49" i="12"/>
  <c r="G52" i="12"/>
  <c r="I52" i="12"/>
  <c r="K52" i="12"/>
  <c r="M52" i="12"/>
  <c r="O52" i="12"/>
  <c r="Q52" i="12"/>
  <c r="T52" i="12"/>
  <c r="G53" i="12"/>
  <c r="M53" i="12" s="1"/>
  <c r="I53" i="12"/>
  <c r="K53" i="12"/>
  <c r="O53" i="12"/>
  <c r="Q53" i="12"/>
  <c r="T53" i="12"/>
  <c r="G54" i="12"/>
  <c r="M54" i="12" s="1"/>
  <c r="I54" i="12"/>
  <c r="K54" i="12"/>
  <c r="O54" i="12"/>
  <c r="Q54" i="12"/>
  <c r="T54" i="12"/>
  <c r="G55" i="12"/>
  <c r="M55" i="12" s="1"/>
  <c r="I55" i="12"/>
  <c r="K55" i="12"/>
  <c r="O55" i="12"/>
  <c r="Q55" i="12"/>
  <c r="T55" i="12"/>
  <c r="G56" i="12"/>
  <c r="M56" i="12" s="1"/>
  <c r="I56" i="12"/>
  <c r="K56" i="12"/>
  <c r="O56" i="12"/>
  <c r="Q56" i="12"/>
  <c r="T56" i="12"/>
  <c r="G57" i="12"/>
  <c r="I57" i="12"/>
  <c r="K57" i="12"/>
  <c r="M57" i="12"/>
  <c r="O57" i="12"/>
  <c r="Q57" i="12"/>
  <c r="T57" i="12"/>
  <c r="G58" i="12"/>
  <c r="I58" i="12"/>
  <c r="K58" i="12"/>
  <c r="O58" i="12"/>
  <c r="Q58" i="12"/>
  <c r="T58" i="12"/>
  <c r="G59" i="12"/>
  <c r="M59" i="12" s="1"/>
  <c r="I59" i="12"/>
  <c r="K59" i="12"/>
  <c r="O59" i="12"/>
  <c r="Q59" i="12"/>
  <c r="T59" i="12"/>
  <c r="G60" i="12"/>
  <c r="M60" i="12" s="1"/>
  <c r="I60" i="12"/>
  <c r="K60" i="12"/>
  <c r="O60" i="12"/>
  <c r="Q60" i="12"/>
  <c r="T60" i="12"/>
  <c r="G61" i="12"/>
  <c r="M61" i="12" s="1"/>
  <c r="I61" i="12"/>
  <c r="K61" i="12"/>
  <c r="O61" i="12"/>
  <c r="Q61" i="12"/>
  <c r="T61" i="12"/>
  <c r="G62" i="12"/>
  <c r="M62" i="12" s="1"/>
  <c r="I62" i="12"/>
  <c r="K62" i="12"/>
  <c r="O62" i="12"/>
  <c r="Q62" i="12"/>
  <c r="T62" i="12"/>
  <c r="G63" i="12"/>
  <c r="I63" i="12"/>
  <c r="K63" i="12"/>
  <c r="M63" i="12"/>
  <c r="O63" i="12"/>
  <c r="Q63" i="12"/>
  <c r="T63" i="12"/>
  <c r="AC65" i="12"/>
  <c r="F41" i="1" s="1"/>
  <c r="I20" i="1"/>
  <c r="I18" i="1"/>
  <c r="I17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G10" i="12" l="1"/>
  <c r="I50" i="1" s="1"/>
  <c r="K51" i="12"/>
  <c r="Q27" i="12"/>
  <c r="T27" i="12"/>
  <c r="T32" i="12"/>
  <c r="Q32" i="12"/>
  <c r="T51" i="12"/>
  <c r="Q51" i="12"/>
  <c r="O32" i="12"/>
  <c r="Q38" i="12"/>
  <c r="T38" i="12"/>
  <c r="O38" i="12"/>
  <c r="F39" i="1"/>
  <c r="F43" i="1" s="1"/>
  <c r="G23" i="1" s="1"/>
  <c r="K27" i="12"/>
  <c r="K38" i="12"/>
  <c r="I27" i="12"/>
  <c r="I38" i="12"/>
  <c r="G38" i="12"/>
  <c r="I54" i="1" s="1"/>
  <c r="F42" i="1"/>
  <c r="M32" i="12"/>
  <c r="I51" i="12"/>
  <c r="I32" i="12"/>
  <c r="G51" i="12"/>
  <c r="I55" i="1" s="1"/>
  <c r="I19" i="1" s="1"/>
  <c r="O51" i="12"/>
  <c r="O27" i="12"/>
  <c r="M27" i="12"/>
  <c r="K32" i="12"/>
  <c r="Q10" i="12"/>
  <c r="M11" i="12"/>
  <c r="M10" i="12" s="1"/>
  <c r="O10" i="12"/>
  <c r="K10" i="12"/>
  <c r="M38" i="12"/>
  <c r="AD65" i="12"/>
  <c r="G32" i="12"/>
  <c r="I53" i="1" s="1"/>
  <c r="G25" i="12"/>
  <c r="I51" i="1" s="1"/>
  <c r="G8" i="12"/>
  <c r="G27" i="12"/>
  <c r="I52" i="1" s="1"/>
  <c r="M58" i="12"/>
  <c r="M51" i="12" s="1"/>
  <c r="I49" i="1" l="1"/>
  <c r="I16" i="1" s="1"/>
  <c r="I21" i="1" s="1"/>
  <c r="G65" i="12"/>
  <c r="I56" i="1"/>
  <c r="G41" i="1"/>
  <c r="I41" i="1" s="1"/>
  <c r="G42" i="1"/>
  <c r="I42" i="1" s="1"/>
  <c r="G39" i="1"/>
  <c r="J54" i="1" l="1"/>
  <c r="J51" i="1"/>
  <c r="J55" i="1"/>
  <c r="J52" i="1"/>
  <c r="J50" i="1"/>
  <c r="J53" i="1"/>
  <c r="J49" i="1"/>
  <c r="G43" i="1"/>
  <c r="G25" i="1" s="1"/>
  <c r="A27" i="1" s="1"/>
  <c r="I39" i="1"/>
  <c r="I43" i="1" s="1"/>
  <c r="J42" i="1" l="1"/>
  <c r="J39" i="1"/>
  <c r="J43" i="1" s="1"/>
  <c r="J41" i="1"/>
  <c r="J56" i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Dvorak</author>
  </authors>
  <commentList>
    <comment ref="R6" authorId="0" shapeId="0" xr:uid="{EB40A5CE-2A65-4859-8144-8908DF7FDAA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<sst xmlns="http://schemas.openxmlformats.org/spreadsheetml/2006/main" count="427" uniqueCount="200">
  <si>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</si>
  <si>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</si>
  <si>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</si>
  <si>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</si>
  <si>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</si>
  <si>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</si>
  <si>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</si>
  <si>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</si>
  <si>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</si>
  <si>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</si>
  <si>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</si>
  <si>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</si>
  <si>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</si>
  <si>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</si>
  <si>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</si>
  <si>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</si>
  <si>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</si>
  <si>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</si>
  <si>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</si>
  <si>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</si>
  <si>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</si>
  <si>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</si>
  <si>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</si>
  <si>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</si>
  <si>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</si>
  <si>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</si>
  <si>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</si>
  <si>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</si>
  <si>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</si>
  <si>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</si>
  <si>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</si>
  <si>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</si>
  <si>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</si>
  <si>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</si>
  <si>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</si>
  <si>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</si>
  <si>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</si>
  <si>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</si>
  <si>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</si>
  <si>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</si>
  <si>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</si>
  <si>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</si>
  <si>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</si>
  <si>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</si>
  <si>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Sanace potrubí dn 800</t>
  </si>
  <si>
    <t>Objekt:</t>
  </si>
  <si>
    <t>Rozpočet:</t>
  </si>
  <si>
    <t>25-88</t>
  </si>
  <si>
    <t>Ostojkovice - sanace zatrubněného potoka DN 800</t>
  </si>
  <si>
    <t>Stavba</t>
  </si>
  <si>
    <t>Stavební objekt</t>
  </si>
  <si>
    <t>Celkem za stavbu</t>
  </si>
  <si>
    <t>CZK</t>
  </si>
  <si>
    <t>Rekapitulace dílů</t>
  </si>
  <si>
    <t>Typ dílu</t>
  </si>
  <si>
    <t>0</t>
  </si>
  <si>
    <t>Všeobecné konstrukce a práce</t>
  </si>
  <si>
    <t>1</t>
  </si>
  <si>
    <t>Zemní práce</t>
  </si>
  <si>
    <t>3</t>
  </si>
  <si>
    <t>Svislé a kompletní konstrukce</t>
  </si>
  <si>
    <t>8</t>
  </si>
  <si>
    <t>Trubní vedení</t>
  </si>
  <si>
    <t>89</t>
  </si>
  <si>
    <t>Ostatní konstrukce na trubním vedení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</si>
  <si>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</si>
  <si>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</si>
  <si>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</si>
  <si>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</si>
  <si>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</si>
  <si>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</si>
  <si>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</si>
  <si>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</si>
  <si>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</si>
  <si>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</si>
  <si>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</si>
  <si>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</si>
  <si>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</si>
  <si>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</si>
  <si>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</si>
  <si>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</si>
  <si>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</si>
  <si>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</si>
  <si>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</si>
  <si>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</si>
  <si>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</si>
  <si>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</si>
  <si>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</si>
  <si>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</si>
  <si>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</si>
  <si>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</si>
  <si>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</si>
  <si>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</si>
  <si>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</si>
  <si>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</si>
  <si>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</si>
  <si>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</si>
  <si>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0.01</t>
  </si>
  <si>
    <t>Zajištění potřebných povolení, vstupy na přilehlé pozemky, prostor pro postavení techniky, odběr vody z hydrantu, popřípadě z rybníku, rozdělovací komory</t>
  </si>
  <si>
    <t>kpl.</t>
  </si>
  <si>
    <t>Indiv</t>
  </si>
  <si>
    <t>Práce</t>
  </si>
  <si>
    <t>Běžná</t>
  </si>
  <si>
    <t>POL1_</t>
  </si>
  <si>
    <t>115001101R00</t>
  </si>
  <si>
    <t>Převedení vody při průměru potrubí do 100 mm</t>
  </si>
  <si>
    <t>m</t>
  </si>
  <si>
    <t>RTS 25/ II</t>
  </si>
  <si>
    <t>získané při čerpání, potrubím nebo žlaby. Montáž, demontáž a opotřebení potrubí nebo žlabu a jeho utěsnění po dobu provozu. Včetně nutné podpěrné konstrukce.</t>
  </si>
  <si>
    <t>SPI</t>
  </si>
  <si>
    <t>1x - 150 bm : 150</t>
  </si>
  <si>
    <t>VV</t>
  </si>
  <si>
    <t>1x - 25 bm : 25</t>
  </si>
  <si>
    <t>1x - 40 bm : 40</t>
  </si>
  <si>
    <t>115101202R00</t>
  </si>
  <si>
    <t>Čerpání vody na dopravní výšku do 10 m  s uvažovaným průměrným přítokem přes 500 do 1 000 l/min</t>
  </si>
  <si>
    <t>h</t>
  </si>
  <si>
    <t>na vzdálenost od hladiny vody v jímce po výšku roviny proložené osou nejvyššího bodu výtlačného potrubí. Včetně odpadní potrubí v délce do 20 m.</t>
  </si>
  <si>
    <t>14*10*2</t>
  </si>
  <si>
    <t>115101301R00</t>
  </si>
  <si>
    <t>Pohotovost záložní čerpací soupravy na dopravní výšku do 10 m  s uvažovaným průměrným přítokem do 500 l/min</t>
  </si>
  <si>
    <t>den</t>
  </si>
  <si>
    <t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t>
  </si>
  <si>
    <t>14*2</t>
  </si>
  <si>
    <t>171103101R00</t>
  </si>
  <si>
    <t>Zemní hrázky z hornin 1 až 4</t>
  </si>
  <si>
    <t>m3</t>
  </si>
  <si>
    <t>přívodních a odpadních melioračních kanálů, zhutňované po vrstvách tloušťky 20 cm, s přemístěním sypaniny do 20 m nebo s jejím přehozením do 3 m,</t>
  </si>
  <si>
    <t>6+4+4+3</t>
  </si>
  <si>
    <t>3.03</t>
  </si>
  <si>
    <t>Oprava vyústění do vodotečí v kamenných stěnách, DN 400-700 mm</t>
  </si>
  <si>
    <t>ks</t>
  </si>
  <si>
    <t>POL1_1</t>
  </si>
  <si>
    <t>892855116R00</t>
  </si>
  <si>
    <t>Kamerové prohlídky potrubí nad 500 m</t>
  </si>
  <si>
    <t>230120056R00</t>
  </si>
  <si>
    <t>Čištění potrubí vysokotlakým kombinovaným čistícím vozem  DN 800</t>
  </si>
  <si>
    <t>89136</t>
  </si>
  <si>
    <t>MONTÁŽNÍ VLOŽKY DN DO 800MM</t>
  </si>
  <si>
    <t>Agregovaná položka</t>
  </si>
  <si>
    <t>POL2_</t>
  </si>
  <si>
    <t>899123</t>
  </si>
  <si>
    <t>MŘÍŽE Z KOMPOZITU SAMOSTATNÉ</t>
  </si>
  <si>
    <t>KUS</t>
  </si>
  <si>
    <t>89.01</t>
  </si>
  <si>
    <t>Odsekání překážek - inkrusty, kořeny</t>
  </si>
  <si>
    <t>hod</t>
  </si>
  <si>
    <t>89.02</t>
  </si>
  <si>
    <t>Odsekání přesazeného nátoku</t>
  </si>
  <si>
    <t>89.03</t>
  </si>
  <si>
    <t>Prořezání přípojky/ nátoku po osazení vystýlky</t>
  </si>
  <si>
    <t>89.04</t>
  </si>
  <si>
    <t>Zatěsnění přípojky/nátoku - zednicky</t>
  </si>
  <si>
    <t>89.05</t>
  </si>
  <si>
    <t>Vyřez. vrchní části vystýlky v Š u rozd. komory</t>
  </si>
  <si>
    <t>979083117R00</t>
  </si>
  <si>
    <t>Vodorovné přemístění suti přes 5000 m do 6000 m</t>
  </si>
  <si>
    <t>t</t>
  </si>
  <si>
    <t>včetně naložení na dopravní prostředek a složení,</t>
  </si>
  <si>
    <t>979081121R00</t>
  </si>
  <si>
    <t>Odvoz suti a vybouraných hmot na skládku příplatek za každý další 1 km</t>
  </si>
  <si>
    <t>0,5*4</t>
  </si>
  <si>
    <t>979086112R00</t>
  </si>
  <si>
    <t xml:space="preserve">Vodorovná doprava suti a vybouraných hmot nakládání nebo překládání suti a vybouraných hmot na dopravní prostředek při vodorovné dopravě,  ,  </t>
  </si>
  <si>
    <t>bez naložení, s vyložením a hrubým urovnáním</t>
  </si>
  <si>
    <t>0,5</t>
  </si>
  <si>
    <t>979093111R00</t>
  </si>
  <si>
    <t>Uložení suti na skládku bez zhutnění</t>
  </si>
  <si>
    <t>s hrubým urovnáním,</t>
  </si>
  <si>
    <t>979999973R00</t>
  </si>
  <si>
    <t>Poplatek za uložení, zemina a kamení,  , skupina 17 05 04 z Katalogu odpadů</t>
  </si>
  <si>
    <t>005122021R</t>
  </si>
  <si>
    <t>Transport technologických zařízení</t>
  </si>
  <si>
    <t>Soubor</t>
  </si>
  <si>
    <t>VRN</t>
  </si>
  <si>
    <t>POL99_8</t>
  </si>
  <si>
    <t>005124 R</t>
  </si>
  <si>
    <t>Zaříz. staveniště, přípravné a dokonč. práce, příprava technologie</t>
  </si>
  <si>
    <t>034002000</t>
  </si>
  <si>
    <t>Zabezpečení staveniště</t>
  </si>
  <si>
    <t>032403000</t>
  </si>
  <si>
    <t>Dočasná dopravní opatření</t>
  </si>
  <si>
    <t>094002000</t>
  </si>
  <si>
    <t>Ostatní náklady související s výstavbou</t>
  </si>
  <si>
    <t>04302000</t>
  </si>
  <si>
    <t>Zkoušky a ostatní měření</t>
  </si>
  <si>
    <t>013254000</t>
  </si>
  <si>
    <t>Dokumentace skutečného provedení</t>
  </si>
  <si>
    <t>012103000</t>
  </si>
  <si>
    <t>Geodetické práce při výstavbě</t>
  </si>
  <si>
    <t>011002000</t>
  </si>
  <si>
    <t>Náklady na vytyčení stávajících sítí</t>
  </si>
  <si>
    <t>011303000</t>
  </si>
  <si>
    <t>Archeologický a bio průzkum</t>
  </si>
  <si>
    <t>049303000</t>
  </si>
  <si>
    <t>Náklady vzniklé s předáním stavby</t>
  </si>
  <si>
    <t>005211080R</t>
  </si>
  <si>
    <t xml:space="preserve">Bezpečnostní a hygienická opatření na staveništi 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</si>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</sst>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C22" sqref="C2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I92r8CSEJcGHlb2jibvtyDaogpYkPm0QA2ANEd4VG7xWjjxxlKryqb62JKyWv+Fm5Fs/D8BpQYMuhUPEyAf5/g==" saltValue="CK3caaxl5Hru7hYCXEPM2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B45" sqref="A45:XFD4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47</v>
      </c>
      <c r="E2" s="115" t="s">
        <v>48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45</v>
      </c>
      <c r="C3" s="113"/>
      <c r="D3" s="119" t="s">
        <v>43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2">
      <c r="A4" s="111">
        <v>5347</v>
      </c>
      <c r="B4" s="123" t="s">
        <v>46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SUMIF(F49:F55,A16,I49:I55)+SUMIF(F49:F55,"PSU",I49:I55)</f>
        <v>0</v>
      </c>
      <c r="J16" s="85"/>
    </row>
    <row r="17" spans="1:10" ht="23.25" customHeight="1" x14ac:dyDescent="0.2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SUMIF(F49:F55,A17,I49:I55)</f>
        <v>0</v>
      </c>
      <c r="J17" s="85"/>
    </row>
    <row r="18" spans="1:10" ht="23.25" customHeight="1" x14ac:dyDescent="0.2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SUMIF(F49:F55,A18,I49:I55)</f>
        <v>0</v>
      </c>
      <c r="J18" s="85"/>
    </row>
    <row r="19" spans="1:10" ht="23.25" customHeight="1" x14ac:dyDescent="0.2">
      <c r="A19" s="199" t="s">
        <v>68</v>
      </c>
      <c r="B19" s="38" t="s">
        <v>27</v>
      </c>
      <c r="C19" s="62"/>
      <c r="D19" s="63"/>
      <c r="E19" s="83"/>
      <c r="F19" s="84"/>
      <c r="G19" s="83"/>
      <c r="H19" s="84"/>
      <c r="I19" s="83">
        <f>SUMIF(F49:F55,A19,I49:I55)</f>
        <v>0</v>
      </c>
      <c r="J19" s="85"/>
    </row>
    <row r="20" spans="1:10" ht="23.25" customHeight="1" x14ac:dyDescent="0.2">
      <c r="A20" s="199" t="s">
        <v>69</v>
      </c>
      <c r="B20" s="38" t="s">
        <v>28</v>
      </c>
      <c r="C20" s="62"/>
      <c r="D20" s="63"/>
      <c r="E20" s="83"/>
      <c r="F20" s="84"/>
      <c r="G20" s="83"/>
      <c r="H20" s="84"/>
      <c r="I20" s="83">
        <f>SUMIF(F49:F55,A20,I49:I55)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8" t="s">
        <v>23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2"/>
      <c r="B29" s="168" t="s">
        <v>35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6">
        <v>1</v>
      </c>
      <c r="B39" s="147" t="s">
        <v>49</v>
      </c>
      <c r="C39" s="148"/>
      <c r="D39" s="148"/>
      <c r="E39" s="148"/>
      <c r="F39" s="149">
        <f>'01 01 Pol'!AC65</f>
        <v>0</v>
      </c>
      <c r="G39" s="150">
        <f>'01 01 Pol'!AD65</f>
        <v>0</v>
      </c>
      <c r="H39" s="151"/>
      <c r="I39" s="152">
        <f>F39+G39+H39</f>
        <v>0</v>
      </c>
      <c r="J39" s="153" t="str">
        <f>IF(_xlfn.SINGLE(CenaCelkemVypocet)=0,"",I39/_xlfn.SINGLE(CenaCelkemVypocet)*100)</f>
        <v/>
      </c>
    </row>
    <row r="40" spans="1:10" ht="25.5" hidden="1" customHeight="1" x14ac:dyDescent="0.2">
      <c r="A40" s="136">
        <v>2</v>
      </c>
      <c r="B40" s="154"/>
      <c r="C40" s="155" t="s">
        <v>50</v>
      </c>
      <c r="D40" s="155"/>
      <c r="E40" s="155"/>
      <c r="F40" s="156"/>
      <c r="G40" s="157"/>
      <c r="H40" s="157"/>
      <c r="I40" s="158"/>
      <c r="J40" s="159"/>
    </row>
    <row r="41" spans="1:10" ht="25.5" hidden="1" customHeight="1" x14ac:dyDescent="0.2">
      <c r="A41" s="136">
        <v>2</v>
      </c>
      <c r="B41" s="154" t="s">
        <v>43</v>
      </c>
      <c r="C41" s="155" t="s">
        <v>44</v>
      </c>
      <c r="D41" s="155"/>
      <c r="E41" s="155"/>
      <c r="F41" s="156">
        <f>'01 01 Pol'!AC65</f>
        <v>0</v>
      </c>
      <c r="G41" s="157">
        <f>'01 01 Pol'!AD65</f>
        <v>0</v>
      </c>
      <c r="H41" s="157"/>
      <c r="I41" s="158">
        <f>F41+G41+H41</f>
        <v>0</v>
      </c>
      <c r="J41" s="159" t="str">
        <f>IF(_xlfn.SINGLE(CenaCelkemVypocet)=0,"",I41/_xlfn.SINGLE(CenaCelkemVypocet)*100)</f>
        <v/>
      </c>
    </row>
    <row r="42" spans="1:10" ht="25.5" hidden="1" customHeight="1" x14ac:dyDescent="0.2">
      <c r="A42" s="136">
        <v>3</v>
      </c>
      <c r="B42" s="160" t="s">
        <v>43</v>
      </c>
      <c r="C42" s="148" t="s">
        <v>44</v>
      </c>
      <c r="D42" s="148"/>
      <c r="E42" s="148"/>
      <c r="F42" s="161">
        <f>'01 01 Pol'!AC65</f>
        <v>0</v>
      </c>
      <c r="G42" s="151">
        <f>'01 01 Pol'!AD65</f>
        <v>0</v>
      </c>
      <c r="H42" s="151"/>
      <c r="I42" s="152">
        <f>F42+G42+H42</f>
        <v>0</v>
      </c>
      <c r="J42" s="153" t="str">
        <f>IF(_xlfn.SINGLE(CenaCelkemVypocet)=0,"",I42/_xlfn.SINGLE(CenaCelkemVypocet)*100)</f>
        <v/>
      </c>
    </row>
    <row r="43" spans="1:10" ht="25.5" hidden="1" customHeight="1" x14ac:dyDescent="0.2">
      <c r="A43" s="136"/>
      <c r="B43" s="162" t="s">
        <v>51</v>
      </c>
      <c r="C43" s="163"/>
      <c r="D43" s="163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6" spans="1:10" ht="15.75" x14ac:dyDescent="0.25">
      <c r="B46" s="178" t="s">
        <v>53</v>
      </c>
    </row>
    <row r="48" spans="1:10" ht="25.5" customHeight="1" x14ac:dyDescent="0.2">
      <c r="A48" s="180"/>
      <c r="B48" s="183" t="s">
        <v>17</v>
      </c>
      <c r="C48" s="183" t="s">
        <v>5</v>
      </c>
      <c r="D48" s="184"/>
      <c r="E48" s="184"/>
      <c r="F48" s="185" t="s">
        <v>54</v>
      </c>
      <c r="G48" s="185"/>
      <c r="H48" s="185"/>
      <c r="I48" s="185" t="s">
        <v>29</v>
      </c>
      <c r="J48" s="185" t="s">
        <v>0</v>
      </c>
    </row>
    <row r="49" spans="1:10" ht="36.75" customHeight="1" x14ac:dyDescent="0.2">
      <c r="A49" s="181"/>
      <c r="B49" s="186" t="s">
        <v>55</v>
      </c>
      <c r="C49" s="187" t="s">
        <v>56</v>
      </c>
      <c r="D49" s="188"/>
      <c r="E49" s="188"/>
      <c r="F49" s="195" t="s">
        <v>24</v>
      </c>
      <c r="G49" s="196"/>
      <c r="H49" s="196"/>
      <c r="I49" s="196">
        <f>'01 01 Pol'!G8</f>
        <v>0</v>
      </c>
      <c r="J49" s="192" t="str">
        <f>IF(I56=0,"",I49/I56*100)</f>
        <v/>
      </c>
    </row>
    <row r="50" spans="1:10" ht="36.75" customHeight="1" x14ac:dyDescent="0.2">
      <c r="A50" s="181"/>
      <c r="B50" s="186" t="s">
        <v>57</v>
      </c>
      <c r="C50" s="187" t="s">
        <v>58</v>
      </c>
      <c r="D50" s="188"/>
      <c r="E50" s="188"/>
      <c r="F50" s="195" t="s">
        <v>24</v>
      </c>
      <c r="G50" s="196"/>
      <c r="H50" s="196"/>
      <c r="I50" s="196">
        <f>'01 01 Pol'!G10</f>
        <v>0</v>
      </c>
      <c r="J50" s="192" t="str">
        <f>IF(I56=0,"",I50/I56*100)</f>
        <v/>
      </c>
    </row>
    <row r="51" spans="1:10" ht="36.75" customHeight="1" x14ac:dyDescent="0.2">
      <c r="A51" s="181"/>
      <c r="B51" s="186" t="s">
        <v>59</v>
      </c>
      <c r="C51" s="187" t="s">
        <v>60</v>
      </c>
      <c r="D51" s="188"/>
      <c r="E51" s="188"/>
      <c r="F51" s="195" t="s">
        <v>24</v>
      </c>
      <c r="G51" s="196"/>
      <c r="H51" s="196"/>
      <c r="I51" s="196">
        <f>'01 01 Pol'!G25</f>
        <v>0</v>
      </c>
      <c r="J51" s="192" t="str">
        <f>IF(I56=0,"",I51/I56*100)</f>
        <v/>
      </c>
    </row>
    <row r="52" spans="1:10" ht="36.75" customHeight="1" x14ac:dyDescent="0.2">
      <c r="A52" s="181"/>
      <c r="B52" s="186" t="s">
        <v>61</v>
      </c>
      <c r="C52" s="187" t="s">
        <v>62</v>
      </c>
      <c r="D52" s="188"/>
      <c r="E52" s="188"/>
      <c r="F52" s="195" t="s">
        <v>24</v>
      </c>
      <c r="G52" s="196"/>
      <c r="H52" s="196"/>
      <c r="I52" s="196">
        <f>'01 01 Pol'!G27</f>
        <v>0</v>
      </c>
      <c r="J52" s="192" t="str">
        <f>IF(I56=0,"",I52/I56*100)</f>
        <v/>
      </c>
    </row>
    <row r="53" spans="1:10" ht="36.75" customHeight="1" x14ac:dyDescent="0.2">
      <c r="A53" s="181"/>
      <c r="B53" s="186" t="s">
        <v>63</v>
      </c>
      <c r="C53" s="187" t="s">
        <v>64</v>
      </c>
      <c r="D53" s="188"/>
      <c r="E53" s="188"/>
      <c r="F53" s="195" t="s">
        <v>24</v>
      </c>
      <c r="G53" s="196"/>
      <c r="H53" s="196"/>
      <c r="I53" s="196">
        <f>'01 01 Pol'!G32</f>
        <v>0</v>
      </c>
      <c r="J53" s="192" t="str">
        <f>IF(I56=0,"",I53/I56*100)</f>
        <v/>
      </c>
    </row>
    <row r="54" spans="1:10" ht="36.75" customHeight="1" x14ac:dyDescent="0.2">
      <c r="A54" s="181"/>
      <c r="B54" s="186" t="s">
        <v>65</v>
      </c>
      <c r="C54" s="187" t="s">
        <v>66</v>
      </c>
      <c r="D54" s="188"/>
      <c r="E54" s="188"/>
      <c r="F54" s="195" t="s">
        <v>67</v>
      </c>
      <c r="G54" s="196"/>
      <c r="H54" s="196"/>
      <c r="I54" s="196">
        <f>'01 01 Pol'!G38</f>
        <v>0</v>
      </c>
      <c r="J54" s="192" t="str">
        <f>IF(I56=0,"",I54/I56*100)</f>
        <v/>
      </c>
    </row>
    <row r="55" spans="1:10" ht="36.75" customHeight="1" x14ac:dyDescent="0.2">
      <c r="A55" s="181"/>
      <c r="B55" s="186" t="s">
        <v>68</v>
      </c>
      <c r="C55" s="187" t="s">
        <v>27</v>
      </c>
      <c r="D55" s="188"/>
      <c r="E55" s="188"/>
      <c r="F55" s="195" t="s">
        <v>68</v>
      </c>
      <c r="G55" s="196"/>
      <c r="H55" s="196"/>
      <c r="I55" s="196">
        <f>'01 01 Pol'!G51</f>
        <v>0</v>
      </c>
      <c r="J55" s="192" t="str">
        <f>IF(I56=0,"",I55/I56*100)</f>
        <v/>
      </c>
    </row>
    <row r="56" spans="1:10" ht="25.5" customHeight="1" x14ac:dyDescent="0.2">
      <c r="A56" s="182"/>
      <c r="B56" s="189" t="s">
        <v>1</v>
      </c>
      <c r="C56" s="190"/>
      <c r="D56" s="191"/>
      <c r="E56" s="191"/>
      <c r="F56" s="197"/>
      <c r="G56" s="198"/>
      <c r="H56" s="198"/>
      <c r="I56" s="198">
        <f>SUM(I49:I55)</f>
        <v>0</v>
      </c>
      <c r="J56" s="193">
        <f>SUM(J49:J55)</f>
        <v>0</v>
      </c>
    </row>
    <row r="57" spans="1:10" x14ac:dyDescent="0.2">
      <c r="F57" s="135"/>
      <c r="G57" s="135"/>
      <c r="H57" s="135"/>
      <c r="I57" s="135"/>
      <c r="J57" s="194"/>
    </row>
    <row r="58" spans="1:10" x14ac:dyDescent="0.2">
      <c r="F58" s="135"/>
      <c r="G58" s="135"/>
      <c r="H58" s="135"/>
      <c r="I58" s="135"/>
      <c r="J58" s="194"/>
    </row>
    <row r="59" spans="1:10" x14ac:dyDescent="0.2">
      <c r="F59" s="135"/>
      <c r="G59" s="135"/>
      <c r="H59" s="135"/>
      <c r="I59" s="135"/>
      <c r="J59" s="194"/>
    </row>
  </sheetData>
  <sheetProtection algorithmName="SHA-512" hashValue="wTP3XvTWkXiInBkHoVtlnatXOHSXnyYwC5MIHY67Ogh5YwCGVndgmRdaCnFQVHwCBMOp4aIpZeTFCfO8lz6XPQ==" saltValue="Ar7rEw2hzRoQFkJx/ZAkb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4:E54"/>
    <mergeCell ref="C55:E55"/>
    <mergeCell ref="C49:E49"/>
    <mergeCell ref="C50:E50"/>
    <mergeCell ref="C51:E51"/>
    <mergeCell ref="C52:E52"/>
    <mergeCell ref="C53:E53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PBt873eSnvK+AXOqAInNvYYMUnYzJgLeY6I13QNIjePKNlLLVLRu0exWsYzQmLH6jv5g0l1SNRtAtC1k3T/tfA==" saltValue="P1qubDLr6GZpG9vW+LXFo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12A22-BE04-468B-B473-7CC7A02AF2A3}">
  <sheetPr>
    <outlinePr summaryBelow="0"/>
  </sheetPr>
  <dimension ref="A1:BF4993"/>
  <sheetViews>
    <sheetView workbookViewId="0">
      <pane ySplit="7" topLeftCell="A8" activePane="bottomLeft" state="frozen"/>
      <selection pane="bottomLeft" activeCell="AN68" sqref="AN68"/>
    </sheetView>
  </sheetViews>
  <sheetFormatPr defaultRowHeight="12.75" outlineLevelRow="3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7" max="27" width="0" hidden="1" customWidth="1"/>
    <col min="29" max="39" width="0" hidden="1" customWidth="1"/>
    <col min="51" max="51" width="98.7109375" customWidth="1"/>
  </cols>
  <sheetData>
    <row r="1" spans="1:58" ht="15.75" customHeight="1" x14ac:dyDescent="0.25">
      <c r="A1" s="200" t="s">
        <v>70</v>
      </c>
      <c r="B1" s="200"/>
      <c r="C1" s="200"/>
      <c r="D1" s="200"/>
      <c r="E1" s="200"/>
      <c r="F1" s="200"/>
      <c r="G1" s="200"/>
      <c r="AE1" t="s">
        <v>71</v>
      </c>
    </row>
    <row r="2" spans="1:58" ht="24.95" customHeight="1" x14ac:dyDescent="0.2">
      <c r="A2" s="201" t="s">
        <v>7</v>
      </c>
      <c r="B2" s="49" t="s">
        <v>47</v>
      </c>
      <c r="C2" s="204" t="s">
        <v>48</v>
      </c>
      <c r="D2" s="202"/>
      <c r="E2" s="202"/>
      <c r="F2" s="202"/>
      <c r="G2" s="203"/>
      <c r="AE2" t="s">
        <v>72</v>
      </c>
    </row>
    <row r="3" spans="1:58" ht="24.95" customHeight="1" x14ac:dyDescent="0.2">
      <c r="A3" s="201" t="s">
        <v>8</v>
      </c>
      <c r="B3" s="49" t="s">
        <v>43</v>
      </c>
      <c r="C3" s="204" t="s">
        <v>44</v>
      </c>
      <c r="D3" s="202"/>
      <c r="E3" s="202"/>
      <c r="F3" s="202"/>
      <c r="G3" s="203"/>
      <c r="AA3" s="179" t="s">
        <v>72</v>
      </c>
      <c r="AE3" t="s">
        <v>73</v>
      </c>
    </row>
    <row r="4" spans="1:58" ht="24.95" customHeight="1" x14ac:dyDescent="0.2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E4" t="s">
        <v>74</v>
      </c>
    </row>
    <row r="5" spans="1:58" x14ac:dyDescent="0.2">
      <c r="D5" s="10"/>
    </row>
    <row r="6" spans="1:58" ht="38.25" x14ac:dyDescent="0.2">
      <c r="A6" s="211" t="s">
        <v>75</v>
      </c>
      <c r="B6" s="213" t="s">
        <v>76</v>
      </c>
      <c r="C6" s="213" t="s">
        <v>77</v>
      </c>
      <c r="D6" s="212" t="s">
        <v>78</v>
      </c>
      <c r="E6" s="211" t="s">
        <v>79</v>
      </c>
      <c r="F6" s="210" t="s">
        <v>80</v>
      </c>
      <c r="G6" s="211" t="s">
        <v>29</v>
      </c>
      <c r="H6" s="214" t="s">
        <v>30</v>
      </c>
      <c r="I6" s="214" t="s">
        <v>81</v>
      </c>
      <c r="J6" s="214" t="s">
        <v>31</v>
      </c>
      <c r="K6" s="214" t="s">
        <v>82</v>
      </c>
      <c r="L6" s="214" t="s">
        <v>83</v>
      </c>
      <c r="M6" s="214" t="s">
        <v>84</v>
      </c>
      <c r="N6" s="214" t="s">
        <v>85</v>
      </c>
      <c r="O6" s="214" t="s">
        <v>86</v>
      </c>
      <c r="P6" s="214" t="s">
        <v>87</v>
      </c>
      <c r="Q6" s="214" t="s">
        <v>88</v>
      </c>
      <c r="R6" s="214" t="s">
        <v>89</v>
      </c>
      <c r="S6" s="214" t="s">
        <v>90</v>
      </c>
      <c r="T6" s="214" t="s">
        <v>91</v>
      </c>
      <c r="U6" s="214" t="s">
        <v>92</v>
      </c>
      <c r="V6" s="214" t="s">
        <v>93</v>
      </c>
      <c r="W6" s="214" t="s">
        <v>94</v>
      </c>
    </row>
    <row r="7" spans="1:58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</row>
    <row r="8" spans="1:58" x14ac:dyDescent="0.2">
      <c r="A8" s="229" t="s">
        <v>95</v>
      </c>
      <c r="B8" s="230" t="s">
        <v>55</v>
      </c>
      <c r="C8" s="252" t="s">
        <v>56</v>
      </c>
      <c r="D8" s="231"/>
      <c r="E8" s="232"/>
      <c r="F8" s="233"/>
      <c r="G8" s="233">
        <f>SUMIF(AE9:AE9,"&lt;&gt;NOR",G9:G9)</f>
        <v>0</v>
      </c>
      <c r="H8" s="233"/>
      <c r="I8" s="233">
        <f>SUM(I9:I9)</f>
        <v>0</v>
      </c>
      <c r="J8" s="233"/>
      <c r="K8" s="233">
        <f>SUM(K9:K9)</f>
        <v>0</v>
      </c>
      <c r="L8" s="233"/>
      <c r="M8" s="233">
        <f>SUM(M9:M9)</f>
        <v>0</v>
      </c>
      <c r="N8" s="232"/>
      <c r="O8" s="232">
        <f>SUM(O9:O9)</f>
        <v>0</v>
      </c>
      <c r="P8" s="232"/>
      <c r="Q8" s="232">
        <f>SUM(Q9:Q9)</f>
        <v>0</v>
      </c>
      <c r="R8" s="234"/>
      <c r="S8" s="228"/>
      <c r="T8" s="228">
        <f>SUM(T9:T9)</f>
        <v>0</v>
      </c>
      <c r="U8" s="228"/>
      <c r="V8" s="228"/>
      <c r="W8" s="228"/>
      <c r="AE8" t="s">
        <v>96</v>
      </c>
    </row>
    <row r="9" spans="1:58" ht="22.5" outlineLevel="1" x14ac:dyDescent="0.2">
      <c r="A9" s="243">
        <v>1</v>
      </c>
      <c r="B9" s="244" t="s">
        <v>97</v>
      </c>
      <c r="C9" s="253" t="s">
        <v>98</v>
      </c>
      <c r="D9" s="245" t="s">
        <v>99</v>
      </c>
      <c r="E9" s="246">
        <v>1</v>
      </c>
      <c r="F9" s="247"/>
      <c r="G9" s="248">
        <f>ROUND(E9*F9,2)</f>
        <v>0</v>
      </c>
      <c r="H9" s="247"/>
      <c r="I9" s="248">
        <f>ROUND(E9*H9,2)</f>
        <v>0</v>
      </c>
      <c r="J9" s="247"/>
      <c r="K9" s="248">
        <f>ROUND(E9*J9,2)</f>
        <v>0</v>
      </c>
      <c r="L9" s="248">
        <v>21</v>
      </c>
      <c r="M9" s="248">
        <f>G9*(1+L9/100)</f>
        <v>0</v>
      </c>
      <c r="N9" s="246">
        <v>0</v>
      </c>
      <c r="O9" s="246">
        <f>ROUND(E9*N9,2)</f>
        <v>0</v>
      </c>
      <c r="P9" s="246">
        <v>0</v>
      </c>
      <c r="Q9" s="246">
        <f>ROUND(E9*P9,2)</f>
        <v>0</v>
      </c>
      <c r="R9" s="249" t="s">
        <v>100</v>
      </c>
      <c r="S9" s="225">
        <v>0</v>
      </c>
      <c r="T9" s="225">
        <f>ROUND(E9*S9,2)</f>
        <v>0</v>
      </c>
      <c r="U9" s="225"/>
      <c r="V9" s="225" t="s">
        <v>101</v>
      </c>
      <c r="W9" s="225" t="s">
        <v>102</v>
      </c>
      <c r="X9" s="215"/>
      <c r="Y9" s="215"/>
      <c r="Z9" s="215"/>
      <c r="AA9" s="215"/>
      <c r="AB9" s="215"/>
      <c r="AC9" s="215"/>
      <c r="AD9" s="215"/>
      <c r="AE9" s="215" t="s">
        <v>103</v>
      </c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</row>
    <row r="10" spans="1:58" x14ac:dyDescent="0.2">
      <c r="A10" s="229" t="s">
        <v>95</v>
      </c>
      <c r="B10" s="230" t="s">
        <v>57</v>
      </c>
      <c r="C10" s="252" t="s">
        <v>58</v>
      </c>
      <c r="D10" s="231"/>
      <c r="E10" s="232"/>
      <c r="F10" s="233"/>
      <c r="G10" s="233">
        <f>SUMIF(AE11:AE24,"&lt;&gt;NOR",G11:G24)</f>
        <v>0</v>
      </c>
      <c r="H10" s="233"/>
      <c r="I10" s="233">
        <f>SUM(I11:I24)</f>
        <v>0</v>
      </c>
      <c r="J10" s="233"/>
      <c r="K10" s="233">
        <f>SUM(K11:K24)</f>
        <v>0</v>
      </c>
      <c r="L10" s="233"/>
      <c r="M10" s="233">
        <f>SUM(M11:M24)</f>
        <v>0</v>
      </c>
      <c r="N10" s="232"/>
      <c r="O10" s="232">
        <f>SUM(O11:O24)</f>
        <v>1.5</v>
      </c>
      <c r="P10" s="232"/>
      <c r="Q10" s="232">
        <f>SUM(Q11:Q24)</f>
        <v>0</v>
      </c>
      <c r="R10" s="234"/>
      <c r="S10" s="228"/>
      <c r="T10" s="228">
        <f>SUM(T11:T24)</f>
        <v>201.76000000000002</v>
      </c>
      <c r="U10" s="228"/>
      <c r="V10" s="228"/>
      <c r="W10" s="228"/>
      <c r="AE10" t="s">
        <v>96</v>
      </c>
    </row>
    <row r="11" spans="1:58" outlineLevel="1" x14ac:dyDescent="0.2">
      <c r="A11" s="236">
        <v>2</v>
      </c>
      <c r="B11" s="237" t="s">
        <v>104</v>
      </c>
      <c r="C11" s="254" t="s">
        <v>105</v>
      </c>
      <c r="D11" s="238" t="s">
        <v>106</v>
      </c>
      <c r="E11" s="239">
        <v>215</v>
      </c>
      <c r="F11" s="240"/>
      <c r="G11" s="241">
        <f>ROUND(E11*F11,2)</f>
        <v>0</v>
      </c>
      <c r="H11" s="240"/>
      <c r="I11" s="241">
        <f>ROUND(E11*H11,2)</f>
        <v>0</v>
      </c>
      <c r="J11" s="240"/>
      <c r="K11" s="241">
        <f>ROUND(E11*J11,2)</f>
        <v>0</v>
      </c>
      <c r="L11" s="241">
        <v>21</v>
      </c>
      <c r="M11" s="241">
        <f>G11*(1+L11/100)</f>
        <v>0</v>
      </c>
      <c r="N11" s="239">
        <v>6.9199999999999999E-3</v>
      </c>
      <c r="O11" s="239">
        <f>ROUND(E11*N11,2)</f>
        <v>1.49</v>
      </c>
      <c r="P11" s="239">
        <v>0</v>
      </c>
      <c r="Q11" s="239">
        <f>ROUND(E11*P11,2)</f>
        <v>0</v>
      </c>
      <c r="R11" s="242" t="s">
        <v>107</v>
      </c>
      <c r="S11" s="225">
        <v>0.502</v>
      </c>
      <c r="T11" s="225">
        <f>ROUND(E11*S11,2)</f>
        <v>107.93</v>
      </c>
      <c r="U11" s="225"/>
      <c r="V11" s="225" t="s">
        <v>101</v>
      </c>
      <c r="W11" s="225" t="s">
        <v>102</v>
      </c>
      <c r="X11" s="215"/>
      <c r="Y11" s="215"/>
      <c r="Z11" s="215"/>
      <c r="AA11" s="215"/>
      <c r="AB11" s="215"/>
      <c r="AC11" s="215"/>
      <c r="AD11" s="215"/>
      <c r="AE11" s="215" t="s">
        <v>103</v>
      </c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</row>
    <row r="12" spans="1:58" ht="22.5" outlineLevel="2" x14ac:dyDescent="0.2">
      <c r="A12" s="222"/>
      <c r="B12" s="223"/>
      <c r="C12" s="255" t="s">
        <v>108</v>
      </c>
      <c r="D12" s="251"/>
      <c r="E12" s="251"/>
      <c r="F12" s="251"/>
      <c r="G12" s="251"/>
      <c r="H12" s="225"/>
      <c r="I12" s="225"/>
      <c r="J12" s="225"/>
      <c r="K12" s="225"/>
      <c r="L12" s="225"/>
      <c r="M12" s="225"/>
      <c r="N12" s="224"/>
      <c r="O12" s="224"/>
      <c r="P12" s="224"/>
      <c r="Q12" s="224"/>
      <c r="R12" s="225"/>
      <c r="S12" s="225"/>
      <c r="T12" s="225"/>
      <c r="U12" s="225"/>
      <c r="V12" s="225"/>
      <c r="W12" s="225"/>
      <c r="X12" s="215"/>
      <c r="Y12" s="215"/>
      <c r="Z12" s="215"/>
      <c r="AA12" s="215"/>
      <c r="AB12" s="215"/>
      <c r="AC12" s="215"/>
      <c r="AD12" s="215"/>
      <c r="AE12" s="215" t="s">
        <v>109</v>
      </c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50" t="str">
        <f>C12</f>
        <v>získané při čerpání, potrubím nebo žlaby. Montáž, demontáž a opotřebení potrubí nebo žlabu a jeho utěsnění po dobu provozu. Včetně nutné podpěrné konstrukce.</v>
      </c>
      <c r="AZ12" s="215"/>
      <c r="BA12" s="215"/>
      <c r="BB12" s="215"/>
      <c r="BC12" s="215"/>
      <c r="BD12" s="215"/>
      <c r="BE12" s="215"/>
      <c r="BF12" s="215"/>
    </row>
    <row r="13" spans="1:58" outlineLevel="2" x14ac:dyDescent="0.2">
      <c r="A13" s="222"/>
      <c r="B13" s="223"/>
      <c r="C13" s="256" t="s">
        <v>110</v>
      </c>
      <c r="D13" s="226"/>
      <c r="E13" s="227">
        <v>150</v>
      </c>
      <c r="F13" s="225"/>
      <c r="G13" s="225"/>
      <c r="H13" s="225"/>
      <c r="I13" s="225"/>
      <c r="J13" s="225"/>
      <c r="K13" s="225"/>
      <c r="L13" s="225"/>
      <c r="M13" s="225"/>
      <c r="N13" s="224"/>
      <c r="O13" s="224"/>
      <c r="P13" s="224"/>
      <c r="Q13" s="224"/>
      <c r="R13" s="225"/>
      <c r="S13" s="225"/>
      <c r="T13" s="225"/>
      <c r="U13" s="225"/>
      <c r="V13" s="225"/>
      <c r="W13" s="225"/>
      <c r="X13" s="215"/>
      <c r="Y13" s="215"/>
      <c r="Z13" s="215"/>
      <c r="AA13" s="215"/>
      <c r="AB13" s="215"/>
      <c r="AC13" s="215"/>
      <c r="AD13" s="215"/>
      <c r="AE13" s="215" t="s">
        <v>111</v>
      </c>
      <c r="AF13" s="215">
        <v>0</v>
      </c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</row>
    <row r="14" spans="1:58" outlineLevel="3" x14ac:dyDescent="0.2">
      <c r="A14" s="222"/>
      <c r="B14" s="223"/>
      <c r="C14" s="256" t="s">
        <v>112</v>
      </c>
      <c r="D14" s="226"/>
      <c r="E14" s="227">
        <v>25</v>
      </c>
      <c r="F14" s="225"/>
      <c r="G14" s="225"/>
      <c r="H14" s="225"/>
      <c r="I14" s="225"/>
      <c r="J14" s="225"/>
      <c r="K14" s="225"/>
      <c r="L14" s="225"/>
      <c r="M14" s="225"/>
      <c r="N14" s="224"/>
      <c r="O14" s="224"/>
      <c r="P14" s="224"/>
      <c r="Q14" s="224"/>
      <c r="R14" s="225"/>
      <c r="S14" s="225"/>
      <c r="T14" s="225"/>
      <c r="U14" s="225"/>
      <c r="V14" s="225"/>
      <c r="W14" s="225"/>
      <c r="X14" s="215"/>
      <c r="Y14" s="215"/>
      <c r="Z14" s="215"/>
      <c r="AA14" s="215"/>
      <c r="AB14" s="215"/>
      <c r="AC14" s="215"/>
      <c r="AD14" s="215"/>
      <c r="AE14" s="215" t="s">
        <v>111</v>
      </c>
      <c r="AF14" s="215">
        <v>0</v>
      </c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</row>
    <row r="15" spans="1:58" outlineLevel="3" x14ac:dyDescent="0.2">
      <c r="A15" s="222"/>
      <c r="B15" s="223"/>
      <c r="C15" s="256" t="s">
        <v>113</v>
      </c>
      <c r="D15" s="226"/>
      <c r="E15" s="227">
        <v>40</v>
      </c>
      <c r="F15" s="225"/>
      <c r="G15" s="225"/>
      <c r="H15" s="225"/>
      <c r="I15" s="225"/>
      <c r="J15" s="225"/>
      <c r="K15" s="225"/>
      <c r="L15" s="225"/>
      <c r="M15" s="225"/>
      <c r="N15" s="224"/>
      <c r="O15" s="224"/>
      <c r="P15" s="224"/>
      <c r="Q15" s="224"/>
      <c r="R15" s="225"/>
      <c r="S15" s="225"/>
      <c r="T15" s="225"/>
      <c r="U15" s="225"/>
      <c r="V15" s="225"/>
      <c r="W15" s="225"/>
      <c r="X15" s="215"/>
      <c r="Y15" s="215"/>
      <c r="Z15" s="215"/>
      <c r="AA15" s="215"/>
      <c r="AB15" s="215"/>
      <c r="AC15" s="215"/>
      <c r="AD15" s="215"/>
      <c r="AE15" s="215" t="s">
        <v>111</v>
      </c>
      <c r="AF15" s="215">
        <v>0</v>
      </c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</row>
    <row r="16" spans="1:58" ht="22.5" outlineLevel="1" x14ac:dyDescent="0.2">
      <c r="A16" s="236">
        <v>3</v>
      </c>
      <c r="B16" s="237" t="s">
        <v>114</v>
      </c>
      <c r="C16" s="254" t="s">
        <v>115</v>
      </c>
      <c r="D16" s="238" t="s">
        <v>116</v>
      </c>
      <c r="E16" s="239">
        <v>280</v>
      </c>
      <c r="F16" s="240"/>
      <c r="G16" s="241">
        <f>ROUND(E16*F16,2)</f>
        <v>0</v>
      </c>
      <c r="H16" s="240"/>
      <c r="I16" s="241">
        <f>ROUND(E16*H16,2)</f>
        <v>0</v>
      </c>
      <c r="J16" s="240"/>
      <c r="K16" s="241">
        <f>ROUND(E16*J16,2)</f>
        <v>0</v>
      </c>
      <c r="L16" s="241">
        <v>21</v>
      </c>
      <c r="M16" s="241">
        <f>G16*(1+L16/100)</f>
        <v>0</v>
      </c>
      <c r="N16" s="239">
        <v>4.0000000000000003E-5</v>
      </c>
      <c r="O16" s="239">
        <f>ROUND(E16*N16,2)</f>
        <v>0.01</v>
      </c>
      <c r="P16" s="239">
        <v>0</v>
      </c>
      <c r="Q16" s="239">
        <f>ROUND(E16*P16,2)</f>
        <v>0</v>
      </c>
      <c r="R16" s="242" t="s">
        <v>107</v>
      </c>
      <c r="S16" s="225">
        <v>0.30299999999999999</v>
      </c>
      <c r="T16" s="225">
        <f>ROUND(E16*S16,2)</f>
        <v>84.84</v>
      </c>
      <c r="U16" s="225"/>
      <c r="V16" s="225" t="s">
        <v>101</v>
      </c>
      <c r="W16" s="225" t="s">
        <v>102</v>
      </c>
      <c r="X16" s="215"/>
      <c r="Y16" s="215"/>
      <c r="Z16" s="215"/>
      <c r="AA16" s="215"/>
      <c r="AB16" s="215"/>
      <c r="AC16" s="215"/>
      <c r="AD16" s="215"/>
      <c r="AE16" s="215" t="s">
        <v>103</v>
      </c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</row>
    <row r="17" spans="1:58" ht="22.5" outlineLevel="2" x14ac:dyDescent="0.2">
      <c r="A17" s="222"/>
      <c r="B17" s="223"/>
      <c r="C17" s="255" t="s">
        <v>117</v>
      </c>
      <c r="D17" s="251"/>
      <c r="E17" s="251"/>
      <c r="F17" s="251"/>
      <c r="G17" s="251"/>
      <c r="H17" s="225"/>
      <c r="I17" s="225"/>
      <c r="J17" s="225"/>
      <c r="K17" s="225"/>
      <c r="L17" s="225"/>
      <c r="M17" s="225"/>
      <c r="N17" s="224"/>
      <c r="O17" s="224"/>
      <c r="P17" s="224"/>
      <c r="Q17" s="224"/>
      <c r="R17" s="225"/>
      <c r="S17" s="225"/>
      <c r="T17" s="225"/>
      <c r="U17" s="225"/>
      <c r="V17" s="225"/>
      <c r="W17" s="225"/>
      <c r="X17" s="215"/>
      <c r="Y17" s="215"/>
      <c r="Z17" s="215"/>
      <c r="AA17" s="215"/>
      <c r="AB17" s="215"/>
      <c r="AC17" s="215"/>
      <c r="AD17" s="215"/>
      <c r="AE17" s="215" t="s">
        <v>109</v>
      </c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50" t="str">
        <f>C17</f>
        <v>na vzdálenost od hladiny vody v jímce po výšku roviny proložené osou nejvyššího bodu výtlačného potrubí. Včetně odpadní potrubí v délce do 20 m.</v>
      </c>
      <c r="AZ17" s="215"/>
      <c r="BA17" s="215"/>
      <c r="BB17" s="215"/>
      <c r="BC17" s="215"/>
      <c r="BD17" s="215"/>
      <c r="BE17" s="215"/>
      <c r="BF17" s="215"/>
    </row>
    <row r="18" spans="1:58" outlineLevel="2" x14ac:dyDescent="0.2">
      <c r="A18" s="222"/>
      <c r="B18" s="223"/>
      <c r="C18" s="256" t="s">
        <v>118</v>
      </c>
      <c r="D18" s="226"/>
      <c r="E18" s="227">
        <v>280</v>
      </c>
      <c r="F18" s="225"/>
      <c r="G18" s="225"/>
      <c r="H18" s="225"/>
      <c r="I18" s="225"/>
      <c r="J18" s="225"/>
      <c r="K18" s="225"/>
      <c r="L18" s="225"/>
      <c r="M18" s="225"/>
      <c r="N18" s="224"/>
      <c r="O18" s="224"/>
      <c r="P18" s="224"/>
      <c r="Q18" s="224"/>
      <c r="R18" s="225"/>
      <c r="S18" s="225"/>
      <c r="T18" s="225"/>
      <c r="U18" s="225"/>
      <c r="V18" s="225"/>
      <c r="W18" s="225"/>
      <c r="X18" s="215"/>
      <c r="Y18" s="215"/>
      <c r="Z18" s="215"/>
      <c r="AA18" s="215"/>
      <c r="AB18" s="215"/>
      <c r="AC18" s="215"/>
      <c r="AD18" s="215"/>
      <c r="AE18" s="215" t="s">
        <v>111</v>
      </c>
      <c r="AF18" s="215">
        <v>0</v>
      </c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</row>
    <row r="19" spans="1:58" ht="22.5" outlineLevel="1" x14ac:dyDescent="0.2">
      <c r="A19" s="236">
        <v>4</v>
      </c>
      <c r="B19" s="237" t="s">
        <v>119</v>
      </c>
      <c r="C19" s="254" t="s">
        <v>120</v>
      </c>
      <c r="D19" s="238" t="s">
        <v>121</v>
      </c>
      <c r="E19" s="239">
        <v>28</v>
      </c>
      <c r="F19" s="240"/>
      <c r="G19" s="241">
        <f>ROUND(E19*F19,2)</f>
        <v>0</v>
      </c>
      <c r="H19" s="240"/>
      <c r="I19" s="241">
        <f>ROUND(E19*H19,2)</f>
        <v>0</v>
      </c>
      <c r="J19" s="240"/>
      <c r="K19" s="241">
        <f>ROUND(E19*J19,2)</f>
        <v>0</v>
      </c>
      <c r="L19" s="241">
        <v>21</v>
      </c>
      <c r="M19" s="241">
        <f>G19*(1+L19/100)</f>
        <v>0</v>
      </c>
      <c r="N19" s="239">
        <v>0</v>
      </c>
      <c r="O19" s="239">
        <f>ROUND(E19*N19,2)</f>
        <v>0</v>
      </c>
      <c r="P19" s="239">
        <v>0</v>
      </c>
      <c r="Q19" s="239">
        <f>ROUND(E19*P19,2)</f>
        <v>0</v>
      </c>
      <c r="R19" s="242" t="s">
        <v>107</v>
      </c>
      <c r="S19" s="225">
        <v>0</v>
      </c>
      <c r="T19" s="225">
        <f>ROUND(E19*S19,2)</f>
        <v>0</v>
      </c>
      <c r="U19" s="225"/>
      <c r="V19" s="225" t="s">
        <v>101</v>
      </c>
      <c r="W19" s="225" t="s">
        <v>102</v>
      </c>
      <c r="X19" s="215"/>
      <c r="Y19" s="215"/>
      <c r="Z19" s="215"/>
      <c r="AA19" s="215"/>
      <c r="AB19" s="215"/>
      <c r="AC19" s="215"/>
      <c r="AD19" s="215"/>
      <c r="AE19" s="215" t="s">
        <v>103</v>
      </c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</row>
    <row r="20" spans="1:58" ht="22.5" outlineLevel="2" x14ac:dyDescent="0.2">
      <c r="A20" s="222"/>
      <c r="B20" s="223"/>
      <c r="C20" s="255" t="s">
        <v>122</v>
      </c>
      <c r="D20" s="251"/>
      <c r="E20" s="251"/>
      <c r="F20" s="251"/>
      <c r="G20" s="251"/>
      <c r="H20" s="225"/>
      <c r="I20" s="225"/>
      <c r="J20" s="225"/>
      <c r="K20" s="225"/>
      <c r="L20" s="225"/>
      <c r="M20" s="225"/>
      <c r="N20" s="224"/>
      <c r="O20" s="224"/>
      <c r="P20" s="224"/>
      <c r="Q20" s="224"/>
      <c r="R20" s="225"/>
      <c r="S20" s="225"/>
      <c r="T20" s="225"/>
      <c r="U20" s="225"/>
      <c r="V20" s="225"/>
      <c r="W20" s="225"/>
      <c r="X20" s="215"/>
      <c r="Y20" s="215"/>
      <c r="Z20" s="215"/>
      <c r="AA20" s="215"/>
      <c r="AB20" s="215"/>
      <c r="AC20" s="215"/>
      <c r="AD20" s="215"/>
      <c r="AE20" s="215" t="s">
        <v>109</v>
      </c>
      <c r="AF20" s="215"/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50" t="str">
        <f>C20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AZ20" s="215"/>
      <c r="BA20" s="215"/>
      <c r="BB20" s="215"/>
      <c r="BC20" s="215"/>
      <c r="BD20" s="215"/>
      <c r="BE20" s="215"/>
      <c r="BF20" s="215"/>
    </row>
    <row r="21" spans="1:58" outlineLevel="2" x14ac:dyDescent="0.2">
      <c r="A21" s="222"/>
      <c r="B21" s="223"/>
      <c r="C21" s="256" t="s">
        <v>123</v>
      </c>
      <c r="D21" s="226"/>
      <c r="E21" s="227">
        <v>28</v>
      </c>
      <c r="F21" s="225"/>
      <c r="G21" s="225"/>
      <c r="H21" s="225"/>
      <c r="I21" s="225"/>
      <c r="J21" s="225"/>
      <c r="K21" s="225"/>
      <c r="L21" s="225"/>
      <c r="M21" s="225"/>
      <c r="N21" s="224"/>
      <c r="O21" s="224"/>
      <c r="P21" s="224"/>
      <c r="Q21" s="224"/>
      <c r="R21" s="225"/>
      <c r="S21" s="225"/>
      <c r="T21" s="225"/>
      <c r="U21" s="225"/>
      <c r="V21" s="225"/>
      <c r="W21" s="225"/>
      <c r="X21" s="215"/>
      <c r="Y21" s="215"/>
      <c r="Z21" s="215"/>
      <c r="AA21" s="215"/>
      <c r="AB21" s="215"/>
      <c r="AC21" s="215"/>
      <c r="AD21" s="215"/>
      <c r="AE21" s="215" t="s">
        <v>111</v>
      </c>
      <c r="AF21" s="215">
        <v>0</v>
      </c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</row>
    <row r="22" spans="1:58" outlineLevel="1" x14ac:dyDescent="0.2">
      <c r="A22" s="236">
        <v>5</v>
      </c>
      <c r="B22" s="237" t="s">
        <v>124</v>
      </c>
      <c r="C22" s="254" t="s">
        <v>125</v>
      </c>
      <c r="D22" s="238" t="s">
        <v>126</v>
      </c>
      <c r="E22" s="239">
        <v>17</v>
      </c>
      <c r="F22" s="240"/>
      <c r="G22" s="241">
        <f>ROUND(E22*F22,2)</f>
        <v>0</v>
      </c>
      <c r="H22" s="240"/>
      <c r="I22" s="241">
        <f>ROUND(E22*H22,2)</f>
        <v>0</v>
      </c>
      <c r="J22" s="240"/>
      <c r="K22" s="241">
        <f>ROUND(E22*J22,2)</f>
        <v>0</v>
      </c>
      <c r="L22" s="241">
        <v>21</v>
      </c>
      <c r="M22" s="241">
        <f>G22*(1+L22/100)</f>
        <v>0</v>
      </c>
      <c r="N22" s="239">
        <v>0</v>
      </c>
      <c r="O22" s="239">
        <f>ROUND(E22*N22,2)</f>
        <v>0</v>
      </c>
      <c r="P22" s="239">
        <v>0</v>
      </c>
      <c r="Q22" s="239">
        <f>ROUND(E22*P22,2)</f>
        <v>0</v>
      </c>
      <c r="R22" s="242" t="s">
        <v>100</v>
      </c>
      <c r="S22" s="225">
        <v>0.52900000000000003</v>
      </c>
      <c r="T22" s="225">
        <f>ROUND(E22*S22,2)</f>
        <v>8.99</v>
      </c>
      <c r="U22" s="225"/>
      <c r="V22" s="225" t="s">
        <v>101</v>
      </c>
      <c r="W22" s="225" t="s">
        <v>102</v>
      </c>
      <c r="X22" s="215"/>
      <c r="Y22" s="215"/>
      <c r="Z22" s="215"/>
      <c r="AA22" s="215"/>
      <c r="AB22" s="215"/>
      <c r="AC22" s="215"/>
      <c r="AD22" s="215"/>
      <c r="AE22" s="215" t="s">
        <v>103</v>
      </c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</row>
    <row r="23" spans="1:58" ht="22.5" outlineLevel="2" x14ac:dyDescent="0.2">
      <c r="A23" s="222"/>
      <c r="B23" s="223"/>
      <c r="C23" s="255" t="s">
        <v>127</v>
      </c>
      <c r="D23" s="251"/>
      <c r="E23" s="251"/>
      <c r="F23" s="251"/>
      <c r="G23" s="251"/>
      <c r="H23" s="225"/>
      <c r="I23" s="225"/>
      <c r="J23" s="225"/>
      <c r="K23" s="225"/>
      <c r="L23" s="225"/>
      <c r="M23" s="225"/>
      <c r="N23" s="224"/>
      <c r="O23" s="224"/>
      <c r="P23" s="224"/>
      <c r="Q23" s="224"/>
      <c r="R23" s="225"/>
      <c r="S23" s="225"/>
      <c r="T23" s="225"/>
      <c r="U23" s="225"/>
      <c r="V23" s="225"/>
      <c r="W23" s="225"/>
      <c r="X23" s="215"/>
      <c r="Y23" s="215"/>
      <c r="Z23" s="215"/>
      <c r="AA23" s="215"/>
      <c r="AB23" s="215"/>
      <c r="AC23" s="215"/>
      <c r="AD23" s="215"/>
      <c r="AE23" s="215" t="s">
        <v>109</v>
      </c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50" t="str">
        <f>C23</f>
        <v>přívodních a odpadních melioračních kanálů, zhutňované po vrstvách tloušťky 20 cm, s přemístěním sypaniny do 20 m nebo s jejím přehozením do 3 m,</v>
      </c>
      <c r="AZ23" s="215"/>
      <c r="BA23" s="215"/>
      <c r="BB23" s="215"/>
      <c r="BC23" s="215"/>
      <c r="BD23" s="215"/>
      <c r="BE23" s="215"/>
      <c r="BF23" s="215"/>
    </row>
    <row r="24" spans="1:58" outlineLevel="2" x14ac:dyDescent="0.2">
      <c r="A24" s="222"/>
      <c r="B24" s="223"/>
      <c r="C24" s="256" t="s">
        <v>128</v>
      </c>
      <c r="D24" s="226"/>
      <c r="E24" s="227">
        <v>17</v>
      </c>
      <c r="F24" s="225"/>
      <c r="G24" s="225"/>
      <c r="H24" s="225"/>
      <c r="I24" s="225"/>
      <c r="J24" s="225"/>
      <c r="K24" s="225"/>
      <c r="L24" s="225"/>
      <c r="M24" s="225"/>
      <c r="N24" s="224"/>
      <c r="O24" s="224"/>
      <c r="P24" s="224"/>
      <c r="Q24" s="224"/>
      <c r="R24" s="225"/>
      <c r="S24" s="225"/>
      <c r="T24" s="225"/>
      <c r="U24" s="225"/>
      <c r="V24" s="225"/>
      <c r="W24" s="225"/>
      <c r="X24" s="215"/>
      <c r="Y24" s="215"/>
      <c r="Z24" s="215"/>
      <c r="AA24" s="215"/>
      <c r="AB24" s="215"/>
      <c r="AC24" s="215"/>
      <c r="AD24" s="215"/>
      <c r="AE24" s="215" t="s">
        <v>111</v>
      </c>
      <c r="AF24" s="215">
        <v>0</v>
      </c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</row>
    <row r="25" spans="1:58" x14ac:dyDescent="0.2">
      <c r="A25" s="229" t="s">
        <v>95</v>
      </c>
      <c r="B25" s="230" t="s">
        <v>59</v>
      </c>
      <c r="C25" s="252" t="s">
        <v>60</v>
      </c>
      <c r="D25" s="231"/>
      <c r="E25" s="232"/>
      <c r="F25" s="233"/>
      <c r="G25" s="233">
        <f>SUMIF(AE26:AE26,"&lt;&gt;NOR",G26:G26)</f>
        <v>0</v>
      </c>
      <c r="H25" s="233"/>
      <c r="I25" s="233">
        <f>SUM(I26:I26)</f>
        <v>0</v>
      </c>
      <c r="J25" s="233"/>
      <c r="K25" s="233">
        <f>SUM(K26:K26)</f>
        <v>0</v>
      </c>
      <c r="L25" s="233"/>
      <c r="M25" s="233">
        <f>SUM(M26:M26)</f>
        <v>0</v>
      </c>
      <c r="N25" s="232"/>
      <c r="O25" s="232">
        <f>SUM(O26:O26)</f>
        <v>0</v>
      </c>
      <c r="P25" s="232"/>
      <c r="Q25" s="232">
        <f>SUM(Q26:Q26)</f>
        <v>0</v>
      </c>
      <c r="R25" s="234"/>
      <c r="S25" s="228"/>
      <c r="T25" s="228">
        <f>SUM(T26:T26)</f>
        <v>0</v>
      </c>
      <c r="U25" s="228"/>
      <c r="V25" s="228"/>
      <c r="W25" s="228"/>
      <c r="AE25" t="s">
        <v>96</v>
      </c>
    </row>
    <row r="26" spans="1:58" outlineLevel="1" x14ac:dyDescent="0.2">
      <c r="A26" s="243">
        <v>6</v>
      </c>
      <c r="B26" s="244" t="s">
        <v>129</v>
      </c>
      <c r="C26" s="253" t="s">
        <v>130</v>
      </c>
      <c r="D26" s="245" t="s">
        <v>131</v>
      </c>
      <c r="E26" s="246">
        <v>2</v>
      </c>
      <c r="F26" s="247"/>
      <c r="G26" s="248">
        <f>ROUND(E26*F26,2)</f>
        <v>0</v>
      </c>
      <c r="H26" s="247"/>
      <c r="I26" s="248">
        <f>ROUND(E26*H26,2)</f>
        <v>0</v>
      </c>
      <c r="J26" s="247"/>
      <c r="K26" s="248">
        <f>ROUND(E26*J26,2)</f>
        <v>0</v>
      </c>
      <c r="L26" s="248">
        <v>21</v>
      </c>
      <c r="M26" s="248">
        <f>G26*(1+L26/100)</f>
        <v>0</v>
      </c>
      <c r="N26" s="246">
        <v>0</v>
      </c>
      <c r="O26" s="246">
        <f>ROUND(E26*N26,2)</f>
        <v>0</v>
      </c>
      <c r="P26" s="246">
        <v>0</v>
      </c>
      <c r="Q26" s="246">
        <f>ROUND(E26*P26,2)</f>
        <v>0</v>
      </c>
      <c r="R26" s="249" t="s">
        <v>100</v>
      </c>
      <c r="S26" s="225">
        <v>0</v>
      </c>
      <c r="T26" s="225">
        <f>ROUND(E26*S26,2)</f>
        <v>0</v>
      </c>
      <c r="U26" s="225"/>
      <c r="V26" s="225" t="s">
        <v>101</v>
      </c>
      <c r="W26" s="225" t="s">
        <v>102</v>
      </c>
      <c r="X26" s="215"/>
      <c r="Y26" s="215"/>
      <c r="Z26" s="215"/>
      <c r="AA26" s="215"/>
      <c r="AB26" s="215"/>
      <c r="AC26" s="215"/>
      <c r="AD26" s="215"/>
      <c r="AE26" s="215" t="s">
        <v>132</v>
      </c>
      <c r="AF26" s="215"/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</row>
    <row r="27" spans="1:58" x14ac:dyDescent="0.2">
      <c r="A27" s="229" t="s">
        <v>95</v>
      </c>
      <c r="B27" s="230" t="s">
        <v>61</v>
      </c>
      <c r="C27" s="252" t="s">
        <v>62</v>
      </c>
      <c r="D27" s="231"/>
      <c r="E27" s="232"/>
      <c r="F27" s="233"/>
      <c r="G27" s="233">
        <f>SUMIF(AE28:AE31,"&lt;&gt;NOR",G28:G31)</f>
        <v>0</v>
      </c>
      <c r="H27" s="233"/>
      <c r="I27" s="233">
        <f>SUM(I28:I31)</f>
        <v>0</v>
      </c>
      <c r="J27" s="233"/>
      <c r="K27" s="233">
        <f>SUM(K28:K31)</f>
        <v>0</v>
      </c>
      <c r="L27" s="233"/>
      <c r="M27" s="233">
        <f>SUM(M28:M31)</f>
        <v>0</v>
      </c>
      <c r="N27" s="232"/>
      <c r="O27" s="232">
        <f>SUM(O28:O31)</f>
        <v>55.37</v>
      </c>
      <c r="P27" s="232"/>
      <c r="Q27" s="232">
        <f>SUM(Q28:Q31)</f>
        <v>0</v>
      </c>
      <c r="R27" s="234"/>
      <c r="S27" s="228"/>
      <c r="T27" s="228">
        <f>SUM(T28:T31)</f>
        <v>8.06</v>
      </c>
      <c r="U27" s="228"/>
      <c r="V27" s="228"/>
      <c r="W27" s="228"/>
      <c r="AE27" t="s">
        <v>96</v>
      </c>
    </row>
    <row r="28" spans="1:58" outlineLevel="1" x14ac:dyDescent="0.2">
      <c r="A28" s="243">
        <v>7</v>
      </c>
      <c r="B28" s="244" t="s">
        <v>133</v>
      </c>
      <c r="C28" s="253" t="s">
        <v>134</v>
      </c>
      <c r="D28" s="245" t="s">
        <v>106</v>
      </c>
      <c r="E28" s="246">
        <v>260</v>
      </c>
      <c r="F28" s="247"/>
      <c r="G28" s="248">
        <f>ROUND(E28*F28,2)</f>
        <v>0</v>
      </c>
      <c r="H28" s="247"/>
      <c r="I28" s="248">
        <f>ROUND(E28*H28,2)</f>
        <v>0</v>
      </c>
      <c r="J28" s="247"/>
      <c r="K28" s="248">
        <f>ROUND(E28*J28,2)</f>
        <v>0</v>
      </c>
      <c r="L28" s="248">
        <v>21</v>
      </c>
      <c r="M28" s="248">
        <f>G28*(1+L28/100)</f>
        <v>0</v>
      </c>
      <c r="N28" s="246">
        <v>0</v>
      </c>
      <c r="O28" s="246">
        <f>ROUND(E28*N28,2)</f>
        <v>0</v>
      </c>
      <c r="P28" s="246">
        <v>0</v>
      </c>
      <c r="Q28" s="246">
        <f>ROUND(E28*P28,2)</f>
        <v>0</v>
      </c>
      <c r="R28" s="249" t="s">
        <v>100</v>
      </c>
      <c r="S28" s="225">
        <v>3.1E-2</v>
      </c>
      <c r="T28" s="225">
        <f>ROUND(E28*S28,2)</f>
        <v>8.06</v>
      </c>
      <c r="U28" s="225"/>
      <c r="V28" s="225" t="s">
        <v>101</v>
      </c>
      <c r="W28" s="225" t="s">
        <v>102</v>
      </c>
      <c r="X28" s="215"/>
      <c r="Y28" s="215"/>
      <c r="Z28" s="215"/>
      <c r="AA28" s="215"/>
      <c r="AB28" s="215"/>
      <c r="AC28" s="215"/>
      <c r="AD28" s="215"/>
      <c r="AE28" s="215" t="s">
        <v>103</v>
      </c>
      <c r="AF28" s="215"/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</row>
    <row r="29" spans="1:58" outlineLevel="1" x14ac:dyDescent="0.2">
      <c r="A29" s="243">
        <v>8</v>
      </c>
      <c r="B29" s="244" t="s">
        <v>135</v>
      </c>
      <c r="C29" s="253" t="s">
        <v>136</v>
      </c>
      <c r="D29" s="245" t="s">
        <v>106</v>
      </c>
      <c r="E29" s="246">
        <v>130</v>
      </c>
      <c r="F29" s="247"/>
      <c r="G29" s="248">
        <f>ROUND(E29*F29,2)</f>
        <v>0</v>
      </c>
      <c r="H29" s="247"/>
      <c r="I29" s="248">
        <f>ROUND(E29*H29,2)</f>
        <v>0</v>
      </c>
      <c r="J29" s="247"/>
      <c r="K29" s="248">
        <f>ROUND(E29*J29,2)</f>
        <v>0</v>
      </c>
      <c r="L29" s="248">
        <v>21</v>
      </c>
      <c r="M29" s="248">
        <f>G29*(1+L29/100)</f>
        <v>0</v>
      </c>
      <c r="N29" s="246">
        <v>0</v>
      </c>
      <c r="O29" s="246">
        <f>ROUND(E29*N29,2)</f>
        <v>0</v>
      </c>
      <c r="P29" s="246">
        <v>0</v>
      </c>
      <c r="Q29" s="246">
        <f>ROUND(E29*P29,2)</f>
        <v>0</v>
      </c>
      <c r="R29" s="249" t="s">
        <v>100</v>
      </c>
      <c r="S29" s="225">
        <v>0</v>
      </c>
      <c r="T29" s="225">
        <f>ROUND(E29*S29,2)</f>
        <v>0</v>
      </c>
      <c r="U29" s="225"/>
      <c r="V29" s="225" t="s">
        <v>101</v>
      </c>
      <c r="W29" s="225" t="s">
        <v>102</v>
      </c>
      <c r="X29" s="215"/>
      <c r="Y29" s="215"/>
      <c r="Z29" s="215"/>
      <c r="AA29" s="215"/>
      <c r="AB29" s="215"/>
      <c r="AC29" s="215"/>
      <c r="AD29" s="215"/>
      <c r="AE29" s="215" t="s">
        <v>103</v>
      </c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</row>
    <row r="30" spans="1:58" outlineLevel="1" x14ac:dyDescent="0.2">
      <c r="A30" s="243">
        <v>9</v>
      </c>
      <c r="B30" s="244" t="s">
        <v>137</v>
      </c>
      <c r="C30" s="253" t="s">
        <v>138</v>
      </c>
      <c r="D30" s="245" t="s">
        <v>106</v>
      </c>
      <c r="E30" s="246">
        <v>130</v>
      </c>
      <c r="F30" s="247"/>
      <c r="G30" s="248">
        <f>ROUND(E30*F30,2)</f>
        <v>0</v>
      </c>
      <c r="H30" s="247"/>
      <c r="I30" s="248">
        <f>ROUND(E30*H30,2)</f>
        <v>0</v>
      </c>
      <c r="J30" s="247"/>
      <c r="K30" s="248">
        <f>ROUND(E30*J30,2)</f>
        <v>0</v>
      </c>
      <c r="L30" s="248">
        <v>21</v>
      </c>
      <c r="M30" s="248">
        <f>G30*(1+L30/100)</f>
        <v>0</v>
      </c>
      <c r="N30" s="246">
        <v>0.4259</v>
      </c>
      <c r="O30" s="246">
        <f>ROUND(E30*N30,2)</f>
        <v>55.37</v>
      </c>
      <c r="P30" s="246">
        <v>0</v>
      </c>
      <c r="Q30" s="246">
        <f>ROUND(E30*P30,2)</f>
        <v>0</v>
      </c>
      <c r="R30" s="249" t="s">
        <v>100</v>
      </c>
      <c r="S30" s="225">
        <v>0</v>
      </c>
      <c r="T30" s="225">
        <f>ROUND(E30*S30,2)</f>
        <v>0</v>
      </c>
      <c r="U30" s="225"/>
      <c r="V30" s="225" t="s">
        <v>139</v>
      </c>
      <c r="W30" s="225" t="s">
        <v>102</v>
      </c>
      <c r="X30" s="215"/>
      <c r="Y30" s="215"/>
      <c r="Z30" s="215"/>
      <c r="AA30" s="215"/>
      <c r="AB30" s="215"/>
      <c r="AC30" s="215"/>
      <c r="AD30" s="215"/>
      <c r="AE30" s="215" t="s">
        <v>140</v>
      </c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</row>
    <row r="31" spans="1:58" outlineLevel="1" x14ac:dyDescent="0.2">
      <c r="A31" s="243">
        <v>10</v>
      </c>
      <c r="B31" s="244" t="s">
        <v>141</v>
      </c>
      <c r="C31" s="253" t="s">
        <v>142</v>
      </c>
      <c r="D31" s="245" t="s">
        <v>143</v>
      </c>
      <c r="E31" s="246">
        <v>1</v>
      </c>
      <c r="F31" s="247"/>
      <c r="G31" s="248">
        <f>ROUND(E31*F31,2)</f>
        <v>0</v>
      </c>
      <c r="H31" s="247"/>
      <c r="I31" s="248">
        <f>ROUND(E31*H31,2)</f>
        <v>0</v>
      </c>
      <c r="J31" s="247"/>
      <c r="K31" s="248">
        <f>ROUND(E31*J31,2)</f>
        <v>0</v>
      </c>
      <c r="L31" s="248">
        <v>21</v>
      </c>
      <c r="M31" s="248">
        <f>G31*(1+L31/100)</f>
        <v>0</v>
      </c>
      <c r="N31" s="246">
        <v>0</v>
      </c>
      <c r="O31" s="246">
        <f>ROUND(E31*N31,2)</f>
        <v>0</v>
      </c>
      <c r="P31" s="246">
        <v>0</v>
      </c>
      <c r="Q31" s="246">
        <f>ROUND(E31*P31,2)</f>
        <v>0</v>
      </c>
      <c r="R31" s="249" t="s">
        <v>100</v>
      </c>
      <c r="S31" s="225">
        <v>0</v>
      </c>
      <c r="T31" s="225">
        <f>ROUND(E31*S31,2)</f>
        <v>0</v>
      </c>
      <c r="U31" s="225"/>
      <c r="V31" s="225" t="s">
        <v>139</v>
      </c>
      <c r="W31" s="225" t="s">
        <v>102</v>
      </c>
      <c r="X31" s="215"/>
      <c r="Y31" s="215"/>
      <c r="Z31" s="215"/>
      <c r="AA31" s="215"/>
      <c r="AB31" s="215"/>
      <c r="AC31" s="215"/>
      <c r="AD31" s="215"/>
      <c r="AE31" s="215" t="s">
        <v>140</v>
      </c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</row>
    <row r="32" spans="1:58" x14ac:dyDescent="0.2">
      <c r="A32" s="229" t="s">
        <v>95</v>
      </c>
      <c r="B32" s="230" t="s">
        <v>63</v>
      </c>
      <c r="C32" s="252" t="s">
        <v>64</v>
      </c>
      <c r="D32" s="231"/>
      <c r="E32" s="232"/>
      <c r="F32" s="233"/>
      <c r="G32" s="233">
        <f>SUMIF(AE33:AE37,"&lt;&gt;NOR",G33:G37)</f>
        <v>0</v>
      </c>
      <c r="H32" s="233"/>
      <c r="I32" s="233">
        <f>SUM(I33:I37)</f>
        <v>0</v>
      </c>
      <c r="J32" s="233"/>
      <c r="K32" s="233">
        <f>SUM(K33:K37)</f>
        <v>0</v>
      </c>
      <c r="L32" s="233"/>
      <c r="M32" s="233">
        <f>SUM(M33:M37)</f>
        <v>0</v>
      </c>
      <c r="N32" s="232"/>
      <c r="O32" s="232">
        <f>SUM(O33:O37)</f>
        <v>0</v>
      </c>
      <c r="P32" s="232"/>
      <c r="Q32" s="232">
        <f>SUM(Q33:Q37)</f>
        <v>0</v>
      </c>
      <c r="R32" s="234"/>
      <c r="S32" s="228"/>
      <c r="T32" s="228">
        <f>SUM(T33:T37)</f>
        <v>0</v>
      </c>
      <c r="U32" s="228"/>
      <c r="V32" s="228"/>
      <c r="W32" s="228"/>
      <c r="AE32" t="s">
        <v>96</v>
      </c>
    </row>
    <row r="33" spans="1:58" outlineLevel="1" x14ac:dyDescent="0.2">
      <c r="A33" s="243">
        <v>11</v>
      </c>
      <c r="B33" s="244" t="s">
        <v>144</v>
      </c>
      <c r="C33" s="253" t="s">
        <v>145</v>
      </c>
      <c r="D33" s="245" t="s">
        <v>146</v>
      </c>
      <c r="E33" s="246">
        <v>24</v>
      </c>
      <c r="F33" s="247"/>
      <c r="G33" s="248">
        <f>ROUND(E33*F33,2)</f>
        <v>0</v>
      </c>
      <c r="H33" s="247"/>
      <c r="I33" s="248">
        <f>ROUND(E33*H33,2)</f>
        <v>0</v>
      </c>
      <c r="J33" s="247"/>
      <c r="K33" s="248">
        <f>ROUND(E33*J33,2)</f>
        <v>0</v>
      </c>
      <c r="L33" s="248">
        <v>21</v>
      </c>
      <c r="M33" s="248">
        <f>G33*(1+L33/100)</f>
        <v>0</v>
      </c>
      <c r="N33" s="246">
        <v>0</v>
      </c>
      <c r="O33" s="246">
        <f>ROUND(E33*N33,2)</f>
        <v>0</v>
      </c>
      <c r="P33" s="246">
        <v>0</v>
      </c>
      <c r="Q33" s="246">
        <f>ROUND(E33*P33,2)</f>
        <v>0</v>
      </c>
      <c r="R33" s="249" t="s">
        <v>100</v>
      </c>
      <c r="S33" s="225">
        <v>0</v>
      </c>
      <c r="T33" s="225">
        <f>ROUND(E33*S33,2)</f>
        <v>0</v>
      </c>
      <c r="U33" s="225"/>
      <c r="V33" s="225" t="s">
        <v>101</v>
      </c>
      <c r="W33" s="225" t="s">
        <v>102</v>
      </c>
      <c r="X33" s="215"/>
      <c r="Y33" s="215"/>
      <c r="Z33" s="215"/>
      <c r="AA33" s="215"/>
      <c r="AB33" s="215"/>
      <c r="AC33" s="215"/>
      <c r="AD33" s="215"/>
      <c r="AE33" s="215" t="s">
        <v>103</v>
      </c>
      <c r="AF33" s="215"/>
      <c r="AG33" s="215"/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</row>
    <row r="34" spans="1:58" outlineLevel="1" x14ac:dyDescent="0.2">
      <c r="A34" s="243">
        <v>12</v>
      </c>
      <c r="B34" s="244" t="s">
        <v>147</v>
      </c>
      <c r="C34" s="253" t="s">
        <v>148</v>
      </c>
      <c r="D34" s="245" t="s">
        <v>131</v>
      </c>
      <c r="E34" s="246">
        <v>1</v>
      </c>
      <c r="F34" s="247"/>
      <c r="G34" s="248">
        <f>ROUND(E34*F34,2)</f>
        <v>0</v>
      </c>
      <c r="H34" s="247"/>
      <c r="I34" s="248">
        <f>ROUND(E34*H34,2)</f>
        <v>0</v>
      </c>
      <c r="J34" s="247"/>
      <c r="K34" s="248">
        <f>ROUND(E34*J34,2)</f>
        <v>0</v>
      </c>
      <c r="L34" s="248">
        <v>21</v>
      </c>
      <c r="M34" s="248">
        <f>G34*(1+L34/100)</f>
        <v>0</v>
      </c>
      <c r="N34" s="246">
        <v>0</v>
      </c>
      <c r="O34" s="246">
        <f>ROUND(E34*N34,2)</f>
        <v>0</v>
      </c>
      <c r="P34" s="246">
        <v>0</v>
      </c>
      <c r="Q34" s="246">
        <f>ROUND(E34*P34,2)</f>
        <v>0</v>
      </c>
      <c r="R34" s="249" t="s">
        <v>100</v>
      </c>
      <c r="S34" s="225">
        <v>0</v>
      </c>
      <c r="T34" s="225">
        <f>ROUND(E34*S34,2)</f>
        <v>0</v>
      </c>
      <c r="U34" s="225"/>
      <c r="V34" s="225" t="s">
        <v>101</v>
      </c>
      <c r="W34" s="225" t="s">
        <v>102</v>
      </c>
      <c r="X34" s="215"/>
      <c r="Y34" s="215"/>
      <c r="Z34" s="215"/>
      <c r="AA34" s="215"/>
      <c r="AB34" s="215"/>
      <c r="AC34" s="215"/>
      <c r="AD34" s="215"/>
      <c r="AE34" s="215" t="s">
        <v>103</v>
      </c>
      <c r="AF34" s="215"/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</row>
    <row r="35" spans="1:58" outlineLevel="1" x14ac:dyDescent="0.2">
      <c r="A35" s="243">
        <v>13</v>
      </c>
      <c r="B35" s="244" t="s">
        <v>149</v>
      </c>
      <c r="C35" s="253" t="s">
        <v>150</v>
      </c>
      <c r="D35" s="245" t="s">
        <v>131</v>
      </c>
      <c r="E35" s="246">
        <v>1</v>
      </c>
      <c r="F35" s="247"/>
      <c r="G35" s="248">
        <f>ROUND(E35*F35,2)</f>
        <v>0</v>
      </c>
      <c r="H35" s="247"/>
      <c r="I35" s="248">
        <f>ROUND(E35*H35,2)</f>
        <v>0</v>
      </c>
      <c r="J35" s="247"/>
      <c r="K35" s="248">
        <f>ROUND(E35*J35,2)</f>
        <v>0</v>
      </c>
      <c r="L35" s="248">
        <v>21</v>
      </c>
      <c r="M35" s="248">
        <f>G35*(1+L35/100)</f>
        <v>0</v>
      </c>
      <c r="N35" s="246">
        <v>0</v>
      </c>
      <c r="O35" s="246">
        <f>ROUND(E35*N35,2)</f>
        <v>0</v>
      </c>
      <c r="P35" s="246">
        <v>0</v>
      </c>
      <c r="Q35" s="246">
        <f>ROUND(E35*P35,2)</f>
        <v>0</v>
      </c>
      <c r="R35" s="249" t="s">
        <v>100</v>
      </c>
      <c r="S35" s="225">
        <v>0</v>
      </c>
      <c r="T35" s="225">
        <f>ROUND(E35*S35,2)</f>
        <v>0</v>
      </c>
      <c r="U35" s="225"/>
      <c r="V35" s="225" t="s">
        <v>101</v>
      </c>
      <c r="W35" s="225" t="s">
        <v>102</v>
      </c>
      <c r="X35" s="215"/>
      <c r="Y35" s="215"/>
      <c r="Z35" s="215"/>
      <c r="AA35" s="215"/>
      <c r="AB35" s="215"/>
      <c r="AC35" s="215"/>
      <c r="AD35" s="215"/>
      <c r="AE35" s="215" t="s">
        <v>103</v>
      </c>
      <c r="AF35" s="215"/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</row>
    <row r="36" spans="1:58" outlineLevel="1" x14ac:dyDescent="0.2">
      <c r="A36" s="243">
        <v>14</v>
      </c>
      <c r="B36" s="244" t="s">
        <v>151</v>
      </c>
      <c r="C36" s="253" t="s">
        <v>152</v>
      </c>
      <c r="D36" s="245" t="s">
        <v>131</v>
      </c>
      <c r="E36" s="246">
        <v>1</v>
      </c>
      <c r="F36" s="247"/>
      <c r="G36" s="248">
        <f>ROUND(E36*F36,2)</f>
        <v>0</v>
      </c>
      <c r="H36" s="247"/>
      <c r="I36" s="248">
        <f>ROUND(E36*H36,2)</f>
        <v>0</v>
      </c>
      <c r="J36" s="247"/>
      <c r="K36" s="248">
        <f>ROUND(E36*J36,2)</f>
        <v>0</v>
      </c>
      <c r="L36" s="248">
        <v>21</v>
      </c>
      <c r="M36" s="248">
        <f>G36*(1+L36/100)</f>
        <v>0</v>
      </c>
      <c r="N36" s="246">
        <v>0</v>
      </c>
      <c r="O36" s="246">
        <f>ROUND(E36*N36,2)</f>
        <v>0</v>
      </c>
      <c r="P36" s="246">
        <v>0</v>
      </c>
      <c r="Q36" s="246">
        <f>ROUND(E36*P36,2)</f>
        <v>0</v>
      </c>
      <c r="R36" s="249" t="s">
        <v>100</v>
      </c>
      <c r="S36" s="225">
        <v>0</v>
      </c>
      <c r="T36" s="225">
        <f>ROUND(E36*S36,2)</f>
        <v>0</v>
      </c>
      <c r="U36" s="225"/>
      <c r="V36" s="225" t="s">
        <v>101</v>
      </c>
      <c r="W36" s="225" t="s">
        <v>102</v>
      </c>
      <c r="X36" s="215"/>
      <c r="Y36" s="215"/>
      <c r="Z36" s="215"/>
      <c r="AA36" s="215"/>
      <c r="AB36" s="215"/>
      <c r="AC36" s="215"/>
      <c r="AD36" s="215"/>
      <c r="AE36" s="215" t="s">
        <v>103</v>
      </c>
      <c r="AF36" s="215"/>
      <c r="AG36" s="215"/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</row>
    <row r="37" spans="1:58" outlineLevel="1" x14ac:dyDescent="0.2">
      <c r="A37" s="243">
        <v>15</v>
      </c>
      <c r="B37" s="244" t="s">
        <v>153</v>
      </c>
      <c r="C37" s="253" t="s">
        <v>154</v>
      </c>
      <c r="D37" s="245" t="s">
        <v>131</v>
      </c>
      <c r="E37" s="246">
        <v>1</v>
      </c>
      <c r="F37" s="247"/>
      <c r="G37" s="248">
        <f>ROUND(E37*F37,2)</f>
        <v>0</v>
      </c>
      <c r="H37" s="247"/>
      <c r="I37" s="248">
        <f>ROUND(E37*H37,2)</f>
        <v>0</v>
      </c>
      <c r="J37" s="247"/>
      <c r="K37" s="248">
        <f>ROUND(E37*J37,2)</f>
        <v>0</v>
      </c>
      <c r="L37" s="248">
        <v>21</v>
      </c>
      <c r="M37" s="248">
        <f>G37*(1+L37/100)</f>
        <v>0</v>
      </c>
      <c r="N37" s="246">
        <v>0</v>
      </c>
      <c r="O37" s="246">
        <f>ROUND(E37*N37,2)</f>
        <v>0</v>
      </c>
      <c r="P37" s="246">
        <v>0</v>
      </c>
      <c r="Q37" s="246">
        <f>ROUND(E37*P37,2)</f>
        <v>0</v>
      </c>
      <c r="R37" s="249" t="s">
        <v>100</v>
      </c>
      <c r="S37" s="225">
        <v>0</v>
      </c>
      <c r="T37" s="225">
        <f>ROUND(E37*S37,2)</f>
        <v>0</v>
      </c>
      <c r="U37" s="225"/>
      <c r="V37" s="225" t="s">
        <v>101</v>
      </c>
      <c r="W37" s="225" t="s">
        <v>102</v>
      </c>
      <c r="X37" s="215"/>
      <c r="Y37" s="215"/>
      <c r="Z37" s="215"/>
      <c r="AA37" s="215"/>
      <c r="AB37" s="215"/>
      <c r="AC37" s="215"/>
      <c r="AD37" s="215"/>
      <c r="AE37" s="215" t="s">
        <v>103</v>
      </c>
      <c r="AF37" s="215"/>
      <c r="AG37" s="215"/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</row>
    <row r="38" spans="1:58" x14ac:dyDescent="0.2">
      <c r="A38" s="229" t="s">
        <v>95</v>
      </c>
      <c r="B38" s="230" t="s">
        <v>65</v>
      </c>
      <c r="C38" s="252" t="s">
        <v>66</v>
      </c>
      <c r="D38" s="231"/>
      <c r="E38" s="232"/>
      <c r="F38" s="233"/>
      <c r="G38" s="233">
        <f>SUMIF(AE39:AE50,"&lt;&gt;NOR",G39:G50)</f>
        <v>0</v>
      </c>
      <c r="H38" s="233"/>
      <c r="I38" s="233">
        <f>SUM(I39:I50)</f>
        <v>0</v>
      </c>
      <c r="J38" s="233"/>
      <c r="K38" s="233">
        <f>SUM(K39:K50)</f>
        <v>0</v>
      </c>
      <c r="L38" s="233"/>
      <c r="M38" s="233">
        <f>SUM(M39:M50)</f>
        <v>0</v>
      </c>
      <c r="N38" s="232"/>
      <c r="O38" s="232">
        <f>SUM(O39:O50)</f>
        <v>0</v>
      </c>
      <c r="P38" s="232"/>
      <c r="Q38" s="232">
        <f>SUM(Q39:Q50)</f>
        <v>0</v>
      </c>
      <c r="R38" s="234"/>
      <c r="S38" s="228"/>
      <c r="T38" s="228">
        <f>SUM(T39:T50)</f>
        <v>0.16</v>
      </c>
      <c r="U38" s="228"/>
      <c r="V38" s="228"/>
      <c r="W38" s="228"/>
      <c r="AE38" t="s">
        <v>96</v>
      </c>
    </row>
    <row r="39" spans="1:58" outlineLevel="1" x14ac:dyDescent="0.2">
      <c r="A39" s="236">
        <v>16</v>
      </c>
      <c r="B39" s="237" t="s">
        <v>155</v>
      </c>
      <c r="C39" s="254" t="s">
        <v>156</v>
      </c>
      <c r="D39" s="238" t="s">
        <v>157</v>
      </c>
      <c r="E39" s="239">
        <v>0.5</v>
      </c>
      <c r="F39" s="240"/>
      <c r="G39" s="241">
        <f>ROUND(E39*F39,2)</f>
        <v>0</v>
      </c>
      <c r="H39" s="240"/>
      <c r="I39" s="241">
        <f>ROUND(E39*H39,2)</f>
        <v>0</v>
      </c>
      <c r="J39" s="240"/>
      <c r="K39" s="241">
        <f>ROUND(E39*J39,2)</f>
        <v>0</v>
      </c>
      <c r="L39" s="241">
        <v>21</v>
      </c>
      <c r="M39" s="241">
        <f>G39*(1+L39/100)</f>
        <v>0</v>
      </c>
      <c r="N39" s="239">
        <v>0</v>
      </c>
      <c r="O39" s="239">
        <f>ROUND(E39*N39,2)</f>
        <v>0</v>
      </c>
      <c r="P39" s="239">
        <v>0</v>
      </c>
      <c r="Q39" s="239">
        <f>ROUND(E39*P39,2)</f>
        <v>0</v>
      </c>
      <c r="R39" s="242" t="s">
        <v>107</v>
      </c>
      <c r="S39" s="225">
        <v>4.2000000000000003E-2</v>
      </c>
      <c r="T39" s="225">
        <f>ROUND(E39*S39,2)</f>
        <v>0.02</v>
      </c>
      <c r="U39" s="225"/>
      <c r="V39" s="225" t="s">
        <v>101</v>
      </c>
      <c r="W39" s="225" t="s">
        <v>102</v>
      </c>
      <c r="X39" s="215"/>
      <c r="Y39" s="215"/>
      <c r="Z39" s="215"/>
      <c r="AA39" s="215"/>
      <c r="AB39" s="215"/>
      <c r="AC39" s="215"/>
      <c r="AD39" s="215"/>
      <c r="AE39" s="215" t="s">
        <v>103</v>
      </c>
      <c r="AF39" s="215"/>
      <c r="AG39" s="215"/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</row>
    <row r="40" spans="1:58" outlineLevel="2" x14ac:dyDescent="0.2">
      <c r="A40" s="222"/>
      <c r="B40" s="223"/>
      <c r="C40" s="255" t="s">
        <v>158</v>
      </c>
      <c r="D40" s="251"/>
      <c r="E40" s="251"/>
      <c r="F40" s="251"/>
      <c r="G40" s="251"/>
      <c r="H40" s="225"/>
      <c r="I40" s="225"/>
      <c r="J40" s="225"/>
      <c r="K40" s="225"/>
      <c r="L40" s="225"/>
      <c r="M40" s="225"/>
      <c r="N40" s="224"/>
      <c r="O40" s="224"/>
      <c r="P40" s="224"/>
      <c r="Q40" s="224"/>
      <c r="R40" s="225"/>
      <c r="S40" s="225"/>
      <c r="T40" s="225"/>
      <c r="U40" s="225"/>
      <c r="V40" s="225"/>
      <c r="W40" s="225"/>
      <c r="X40" s="215"/>
      <c r="Y40" s="215"/>
      <c r="Z40" s="215"/>
      <c r="AA40" s="215"/>
      <c r="AB40" s="215"/>
      <c r="AC40" s="215"/>
      <c r="AD40" s="215"/>
      <c r="AE40" s="215" t="s">
        <v>109</v>
      </c>
      <c r="AF40" s="215"/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</row>
    <row r="41" spans="1:58" outlineLevel="1" x14ac:dyDescent="0.2">
      <c r="A41" s="236">
        <v>17</v>
      </c>
      <c r="B41" s="237" t="s">
        <v>159</v>
      </c>
      <c r="C41" s="254" t="s">
        <v>160</v>
      </c>
      <c r="D41" s="238" t="s">
        <v>157</v>
      </c>
      <c r="E41" s="239">
        <v>2</v>
      </c>
      <c r="F41" s="240"/>
      <c r="G41" s="241">
        <f>ROUND(E41*F41,2)</f>
        <v>0</v>
      </c>
      <c r="H41" s="240"/>
      <c r="I41" s="241">
        <f>ROUND(E41*H41,2)</f>
        <v>0</v>
      </c>
      <c r="J41" s="240"/>
      <c r="K41" s="241">
        <f>ROUND(E41*J41,2)</f>
        <v>0</v>
      </c>
      <c r="L41" s="241">
        <v>21</v>
      </c>
      <c r="M41" s="241">
        <f>G41*(1+L41/100)</f>
        <v>0</v>
      </c>
      <c r="N41" s="239">
        <v>0</v>
      </c>
      <c r="O41" s="239">
        <f>ROUND(E41*N41,2)</f>
        <v>0</v>
      </c>
      <c r="P41" s="239">
        <v>0</v>
      </c>
      <c r="Q41" s="239">
        <f>ROUND(E41*P41,2)</f>
        <v>0</v>
      </c>
      <c r="R41" s="242" t="s">
        <v>107</v>
      </c>
      <c r="S41" s="225">
        <v>0</v>
      </c>
      <c r="T41" s="225">
        <f>ROUND(E41*S41,2)</f>
        <v>0</v>
      </c>
      <c r="U41" s="225"/>
      <c r="V41" s="225" t="s">
        <v>101</v>
      </c>
      <c r="W41" s="225" t="s">
        <v>102</v>
      </c>
      <c r="X41" s="215"/>
      <c r="Y41" s="215"/>
      <c r="Z41" s="215"/>
      <c r="AA41" s="215"/>
      <c r="AB41" s="215"/>
      <c r="AC41" s="215"/>
      <c r="AD41" s="215"/>
      <c r="AE41" s="215" t="s">
        <v>103</v>
      </c>
      <c r="AF41" s="215"/>
      <c r="AG41" s="215"/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</row>
    <row r="42" spans="1:58" outlineLevel="2" x14ac:dyDescent="0.2">
      <c r="A42" s="222"/>
      <c r="B42" s="223"/>
      <c r="C42" s="256" t="s">
        <v>161</v>
      </c>
      <c r="D42" s="226"/>
      <c r="E42" s="227">
        <v>2</v>
      </c>
      <c r="F42" s="225"/>
      <c r="G42" s="225"/>
      <c r="H42" s="225"/>
      <c r="I42" s="225"/>
      <c r="J42" s="225"/>
      <c r="K42" s="225"/>
      <c r="L42" s="225"/>
      <c r="M42" s="225"/>
      <c r="N42" s="224"/>
      <c r="O42" s="224"/>
      <c r="P42" s="224"/>
      <c r="Q42" s="224"/>
      <c r="R42" s="225"/>
      <c r="S42" s="225"/>
      <c r="T42" s="225"/>
      <c r="U42" s="225"/>
      <c r="V42" s="225"/>
      <c r="W42" s="225"/>
      <c r="X42" s="215"/>
      <c r="Y42" s="215"/>
      <c r="Z42" s="215"/>
      <c r="AA42" s="215"/>
      <c r="AB42" s="215"/>
      <c r="AC42" s="215"/>
      <c r="AD42" s="215"/>
      <c r="AE42" s="215" t="s">
        <v>111</v>
      </c>
      <c r="AF42" s="215">
        <v>0</v>
      </c>
      <c r="AG42" s="215"/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</row>
    <row r="43" spans="1:58" ht="22.5" outlineLevel="1" x14ac:dyDescent="0.2">
      <c r="A43" s="236">
        <v>18</v>
      </c>
      <c r="B43" s="237" t="s">
        <v>162</v>
      </c>
      <c r="C43" s="254" t="s">
        <v>163</v>
      </c>
      <c r="D43" s="238" t="s">
        <v>157</v>
      </c>
      <c r="E43" s="239">
        <v>0.5</v>
      </c>
      <c r="F43" s="240"/>
      <c r="G43" s="241">
        <f>ROUND(E43*F43,2)</f>
        <v>0</v>
      </c>
      <c r="H43" s="240"/>
      <c r="I43" s="241">
        <f>ROUND(E43*H43,2)</f>
        <v>0</v>
      </c>
      <c r="J43" s="240"/>
      <c r="K43" s="241">
        <f>ROUND(E43*J43,2)</f>
        <v>0</v>
      </c>
      <c r="L43" s="241">
        <v>21</v>
      </c>
      <c r="M43" s="241">
        <f>G43*(1+L43/100)</f>
        <v>0</v>
      </c>
      <c r="N43" s="239">
        <v>0</v>
      </c>
      <c r="O43" s="239">
        <f>ROUND(E43*N43,2)</f>
        <v>0</v>
      </c>
      <c r="P43" s="239">
        <v>0</v>
      </c>
      <c r="Q43" s="239">
        <f>ROUND(E43*P43,2)</f>
        <v>0</v>
      </c>
      <c r="R43" s="242" t="s">
        <v>107</v>
      </c>
      <c r="S43" s="225">
        <v>0.27700000000000002</v>
      </c>
      <c r="T43" s="225">
        <f>ROUND(E43*S43,2)</f>
        <v>0.14000000000000001</v>
      </c>
      <c r="U43" s="225"/>
      <c r="V43" s="225" t="s">
        <v>101</v>
      </c>
      <c r="W43" s="225" t="s">
        <v>102</v>
      </c>
      <c r="X43" s="215"/>
      <c r="Y43" s="215"/>
      <c r="Z43" s="215"/>
      <c r="AA43" s="215"/>
      <c r="AB43" s="215"/>
      <c r="AC43" s="215"/>
      <c r="AD43" s="215"/>
      <c r="AE43" s="215" t="s">
        <v>103</v>
      </c>
      <c r="AF43" s="215"/>
      <c r="AG43" s="215"/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</row>
    <row r="44" spans="1:58" outlineLevel="2" x14ac:dyDescent="0.2">
      <c r="A44" s="222"/>
      <c r="B44" s="223"/>
      <c r="C44" s="255" t="s">
        <v>164</v>
      </c>
      <c r="D44" s="251"/>
      <c r="E44" s="251"/>
      <c r="F44" s="251"/>
      <c r="G44" s="251"/>
      <c r="H44" s="225"/>
      <c r="I44" s="225"/>
      <c r="J44" s="225"/>
      <c r="K44" s="225"/>
      <c r="L44" s="225"/>
      <c r="M44" s="225"/>
      <c r="N44" s="224"/>
      <c r="O44" s="224"/>
      <c r="P44" s="224"/>
      <c r="Q44" s="224"/>
      <c r="R44" s="225"/>
      <c r="S44" s="225"/>
      <c r="T44" s="225"/>
      <c r="U44" s="225"/>
      <c r="V44" s="225"/>
      <c r="W44" s="225"/>
      <c r="X44" s="215"/>
      <c r="Y44" s="215"/>
      <c r="Z44" s="215"/>
      <c r="AA44" s="215"/>
      <c r="AB44" s="215"/>
      <c r="AC44" s="215"/>
      <c r="AD44" s="215"/>
      <c r="AE44" s="215" t="s">
        <v>109</v>
      </c>
      <c r="AF44" s="215"/>
      <c r="AG44" s="215"/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</row>
    <row r="45" spans="1:58" outlineLevel="2" x14ac:dyDescent="0.2">
      <c r="A45" s="222"/>
      <c r="B45" s="223"/>
      <c r="C45" s="256" t="s">
        <v>165</v>
      </c>
      <c r="D45" s="226"/>
      <c r="E45" s="227">
        <v>0.5</v>
      </c>
      <c r="F45" s="225"/>
      <c r="G45" s="225"/>
      <c r="H45" s="225"/>
      <c r="I45" s="225"/>
      <c r="J45" s="225"/>
      <c r="K45" s="225"/>
      <c r="L45" s="225"/>
      <c r="M45" s="225"/>
      <c r="N45" s="224"/>
      <c r="O45" s="224"/>
      <c r="P45" s="224"/>
      <c r="Q45" s="224"/>
      <c r="R45" s="225"/>
      <c r="S45" s="225"/>
      <c r="T45" s="225"/>
      <c r="U45" s="225"/>
      <c r="V45" s="225"/>
      <c r="W45" s="225"/>
      <c r="X45" s="215"/>
      <c r="Y45" s="215"/>
      <c r="Z45" s="215"/>
      <c r="AA45" s="215"/>
      <c r="AB45" s="215"/>
      <c r="AC45" s="215"/>
      <c r="AD45" s="215"/>
      <c r="AE45" s="215" t="s">
        <v>111</v>
      </c>
      <c r="AF45" s="215">
        <v>0</v>
      </c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</row>
    <row r="46" spans="1:58" outlineLevel="1" x14ac:dyDescent="0.2">
      <c r="A46" s="236">
        <v>19</v>
      </c>
      <c r="B46" s="237" t="s">
        <v>166</v>
      </c>
      <c r="C46" s="254" t="s">
        <v>167</v>
      </c>
      <c r="D46" s="238" t="s">
        <v>157</v>
      </c>
      <c r="E46" s="239">
        <v>0.5</v>
      </c>
      <c r="F46" s="240"/>
      <c r="G46" s="241">
        <f>ROUND(E46*F46,2)</f>
        <v>0</v>
      </c>
      <c r="H46" s="240"/>
      <c r="I46" s="241">
        <f>ROUND(E46*H46,2)</f>
        <v>0</v>
      </c>
      <c r="J46" s="240"/>
      <c r="K46" s="241">
        <f>ROUND(E46*J46,2)</f>
        <v>0</v>
      </c>
      <c r="L46" s="241">
        <v>21</v>
      </c>
      <c r="M46" s="241">
        <f>G46*(1+L46/100)</f>
        <v>0</v>
      </c>
      <c r="N46" s="239">
        <v>0</v>
      </c>
      <c r="O46" s="239">
        <f>ROUND(E46*N46,2)</f>
        <v>0</v>
      </c>
      <c r="P46" s="239">
        <v>0</v>
      </c>
      <c r="Q46" s="239">
        <f>ROUND(E46*P46,2)</f>
        <v>0</v>
      </c>
      <c r="R46" s="242" t="s">
        <v>107</v>
      </c>
      <c r="S46" s="225">
        <v>6.0000000000000001E-3</v>
      </c>
      <c r="T46" s="225">
        <f>ROUND(E46*S46,2)</f>
        <v>0</v>
      </c>
      <c r="U46" s="225"/>
      <c r="V46" s="225" t="s">
        <v>101</v>
      </c>
      <c r="W46" s="225" t="s">
        <v>102</v>
      </c>
      <c r="X46" s="215"/>
      <c r="Y46" s="215"/>
      <c r="Z46" s="215"/>
      <c r="AA46" s="215"/>
      <c r="AB46" s="215"/>
      <c r="AC46" s="215"/>
      <c r="AD46" s="215"/>
      <c r="AE46" s="215" t="s">
        <v>103</v>
      </c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</row>
    <row r="47" spans="1:58" outlineLevel="2" x14ac:dyDescent="0.2">
      <c r="A47" s="222"/>
      <c r="B47" s="223"/>
      <c r="C47" s="255" t="s">
        <v>168</v>
      </c>
      <c r="D47" s="251"/>
      <c r="E47" s="251"/>
      <c r="F47" s="251"/>
      <c r="G47" s="251"/>
      <c r="H47" s="225"/>
      <c r="I47" s="225"/>
      <c r="J47" s="225"/>
      <c r="K47" s="225"/>
      <c r="L47" s="225"/>
      <c r="M47" s="225"/>
      <c r="N47" s="224"/>
      <c r="O47" s="224"/>
      <c r="P47" s="224"/>
      <c r="Q47" s="224"/>
      <c r="R47" s="225"/>
      <c r="S47" s="225"/>
      <c r="T47" s="225"/>
      <c r="U47" s="225"/>
      <c r="V47" s="225"/>
      <c r="W47" s="225"/>
      <c r="X47" s="215"/>
      <c r="Y47" s="215"/>
      <c r="Z47" s="215"/>
      <c r="AA47" s="215"/>
      <c r="AB47" s="215"/>
      <c r="AC47" s="215"/>
      <c r="AD47" s="215"/>
      <c r="AE47" s="215" t="s">
        <v>109</v>
      </c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</row>
    <row r="48" spans="1:58" outlineLevel="2" x14ac:dyDescent="0.2">
      <c r="A48" s="222"/>
      <c r="B48" s="223"/>
      <c r="C48" s="256" t="s">
        <v>165</v>
      </c>
      <c r="D48" s="226"/>
      <c r="E48" s="227">
        <v>0.5</v>
      </c>
      <c r="F48" s="225"/>
      <c r="G48" s="225"/>
      <c r="H48" s="225"/>
      <c r="I48" s="225"/>
      <c r="J48" s="225"/>
      <c r="K48" s="225"/>
      <c r="L48" s="225"/>
      <c r="M48" s="225"/>
      <c r="N48" s="224"/>
      <c r="O48" s="224"/>
      <c r="P48" s="224"/>
      <c r="Q48" s="224"/>
      <c r="R48" s="225"/>
      <c r="S48" s="225"/>
      <c r="T48" s="225"/>
      <c r="U48" s="225"/>
      <c r="V48" s="225"/>
      <c r="W48" s="225"/>
      <c r="X48" s="215"/>
      <c r="Y48" s="215"/>
      <c r="Z48" s="215"/>
      <c r="AA48" s="215"/>
      <c r="AB48" s="215"/>
      <c r="AC48" s="215"/>
      <c r="AD48" s="215"/>
      <c r="AE48" s="215" t="s">
        <v>111</v>
      </c>
      <c r="AF48" s="215">
        <v>0</v>
      </c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</row>
    <row r="49" spans="1:58" outlineLevel="1" x14ac:dyDescent="0.2">
      <c r="A49" s="236">
        <v>20</v>
      </c>
      <c r="B49" s="237" t="s">
        <v>169</v>
      </c>
      <c r="C49" s="254" t="s">
        <v>170</v>
      </c>
      <c r="D49" s="238" t="s">
        <v>157</v>
      </c>
      <c r="E49" s="239">
        <v>0.5</v>
      </c>
      <c r="F49" s="240"/>
      <c r="G49" s="241">
        <f>ROUND(E49*F49,2)</f>
        <v>0</v>
      </c>
      <c r="H49" s="240"/>
      <c r="I49" s="241">
        <f>ROUND(E49*H49,2)</f>
        <v>0</v>
      </c>
      <c r="J49" s="240"/>
      <c r="K49" s="241">
        <f>ROUND(E49*J49,2)</f>
        <v>0</v>
      </c>
      <c r="L49" s="241">
        <v>21</v>
      </c>
      <c r="M49" s="241">
        <f>G49*(1+L49/100)</f>
        <v>0</v>
      </c>
      <c r="N49" s="239">
        <v>0</v>
      </c>
      <c r="O49" s="239">
        <f>ROUND(E49*N49,2)</f>
        <v>0</v>
      </c>
      <c r="P49" s="239">
        <v>0</v>
      </c>
      <c r="Q49" s="239">
        <f>ROUND(E49*P49,2)</f>
        <v>0</v>
      </c>
      <c r="R49" s="242" t="s">
        <v>100</v>
      </c>
      <c r="S49" s="225">
        <v>0</v>
      </c>
      <c r="T49" s="225">
        <f>ROUND(E49*S49,2)</f>
        <v>0</v>
      </c>
      <c r="U49" s="225"/>
      <c r="V49" s="225" t="s">
        <v>101</v>
      </c>
      <c r="W49" s="225" t="s">
        <v>102</v>
      </c>
      <c r="X49" s="215"/>
      <c r="Y49" s="215"/>
      <c r="Z49" s="215"/>
      <c r="AA49" s="215"/>
      <c r="AB49" s="215"/>
      <c r="AC49" s="215"/>
      <c r="AD49" s="215"/>
      <c r="AE49" s="215" t="s">
        <v>103</v>
      </c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</row>
    <row r="50" spans="1:58" outlineLevel="2" x14ac:dyDescent="0.2">
      <c r="A50" s="222"/>
      <c r="B50" s="223"/>
      <c r="C50" s="256" t="s">
        <v>165</v>
      </c>
      <c r="D50" s="226"/>
      <c r="E50" s="227">
        <v>0.5</v>
      </c>
      <c r="F50" s="225"/>
      <c r="G50" s="225"/>
      <c r="H50" s="225"/>
      <c r="I50" s="225"/>
      <c r="J50" s="225"/>
      <c r="K50" s="225"/>
      <c r="L50" s="225"/>
      <c r="M50" s="225"/>
      <c r="N50" s="224"/>
      <c r="O50" s="224"/>
      <c r="P50" s="224"/>
      <c r="Q50" s="224"/>
      <c r="R50" s="225"/>
      <c r="S50" s="225"/>
      <c r="T50" s="225"/>
      <c r="U50" s="225"/>
      <c r="V50" s="225"/>
      <c r="W50" s="225"/>
      <c r="X50" s="215"/>
      <c r="Y50" s="215"/>
      <c r="Z50" s="215"/>
      <c r="AA50" s="215"/>
      <c r="AB50" s="215"/>
      <c r="AC50" s="215"/>
      <c r="AD50" s="215"/>
      <c r="AE50" s="215" t="s">
        <v>111</v>
      </c>
      <c r="AF50" s="215">
        <v>0</v>
      </c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</row>
    <row r="51" spans="1:58" x14ac:dyDescent="0.2">
      <c r="A51" s="229" t="s">
        <v>95</v>
      </c>
      <c r="B51" s="230" t="s">
        <v>68</v>
      </c>
      <c r="C51" s="252" t="s">
        <v>27</v>
      </c>
      <c r="D51" s="231"/>
      <c r="E51" s="232"/>
      <c r="F51" s="233"/>
      <c r="G51" s="233">
        <f>SUMIF(AE52:AE63,"&lt;&gt;NOR",G52:G63)</f>
        <v>0</v>
      </c>
      <c r="H51" s="233"/>
      <c r="I51" s="233">
        <f>SUM(I52:I63)</f>
        <v>0</v>
      </c>
      <c r="J51" s="233"/>
      <c r="K51" s="233">
        <f>SUM(K52:K63)</f>
        <v>0</v>
      </c>
      <c r="L51" s="233"/>
      <c r="M51" s="233">
        <f>SUM(M52:M63)</f>
        <v>0</v>
      </c>
      <c r="N51" s="232"/>
      <c r="O51" s="232">
        <f>SUM(O52:O63)</f>
        <v>0</v>
      </c>
      <c r="P51" s="232"/>
      <c r="Q51" s="232">
        <f>SUM(Q52:Q63)</f>
        <v>0</v>
      </c>
      <c r="R51" s="234"/>
      <c r="S51" s="228"/>
      <c r="T51" s="228">
        <f>SUM(T52:T63)</f>
        <v>0</v>
      </c>
      <c r="U51" s="228"/>
      <c r="V51" s="228"/>
      <c r="W51" s="228"/>
      <c r="AE51" t="s">
        <v>96</v>
      </c>
    </row>
    <row r="52" spans="1:58" outlineLevel="1" x14ac:dyDescent="0.2">
      <c r="A52" s="236">
        <v>21</v>
      </c>
      <c r="B52" s="237" t="s">
        <v>171</v>
      </c>
      <c r="C52" s="254" t="s">
        <v>172</v>
      </c>
      <c r="D52" s="238" t="s">
        <v>173</v>
      </c>
      <c r="E52" s="239">
        <v>1</v>
      </c>
      <c r="F52" s="240"/>
      <c r="G52" s="241">
        <f>ROUND(E52*F52,2)</f>
        <v>0</v>
      </c>
      <c r="H52" s="240"/>
      <c r="I52" s="241">
        <f>ROUND(E52*H52,2)</f>
        <v>0</v>
      </c>
      <c r="J52" s="240"/>
      <c r="K52" s="241">
        <f>ROUND(E52*J52,2)</f>
        <v>0</v>
      </c>
      <c r="L52" s="241">
        <v>21</v>
      </c>
      <c r="M52" s="241">
        <f>G52*(1+L52/100)</f>
        <v>0</v>
      </c>
      <c r="N52" s="239">
        <v>0</v>
      </c>
      <c r="O52" s="239">
        <f>ROUND(E52*N52,2)</f>
        <v>0</v>
      </c>
      <c r="P52" s="239">
        <v>0</v>
      </c>
      <c r="Q52" s="239">
        <f>ROUND(E52*P52,2)</f>
        <v>0</v>
      </c>
      <c r="R52" s="242" t="s">
        <v>100</v>
      </c>
      <c r="S52" s="225">
        <v>0</v>
      </c>
      <c r="T52" s="225">
        <f>ROUND(E52*S52,2)</f>
        <v>0</v>
      </c>
      <c r="U52" s="225"/>
      <c r="V52" s="225" t="s">
        <v>174</v>
      </c>
      <c r="W52" s="225" t="s">
        <v>102</v>
      </c>
      <c r="X52" s="215"/>
      <c r="Y52" s="215"/>
      <c r="Z52" s="215"/>
      <c r="AA52" s="215"/>
      <c r="AB52" s="215"/>
      <c r="AC52" s="215"/>
      <c r="AD52" s="215"/>
      <c r="AE52" s="215" t="s">
        <v>175</v>
      </c>
      <c r="AF52" s="215"/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</row>
    <row r="53" spans="1:58" outlineLevel="1" x14ac:dyDescent="0.2">
      <c r="A53" s="236">
        <v>22</v>
      </c>
      <c r="B53" s="237" t="s">
        <v>176</v>
      </c>
      <c r="C53" s="254" t="s">
        <v>177</v>
      </c>
      <c r="D53" s="238" t="s">
        <v>173</v>
      </c>
      <c r="E53" s="239">
        <v>1</v>
      </c>
      <c r="F53" s="240"/>
      <c r="G53" s="241">
        <f>ROUND(E53*F53,2)</f>
        <v>0</v>
      </c>
      <c r="H53" s="240"/>
      <c r="I53" s="241">
        <f>ROUND(E53*H53,2)</f>
        <v>0</v>
      </c>
      <c r="J53" s="240"/>
      <c r="K53" s="241">
        <f>ROUND(E53*J53,2)</f>
        <v>0</v>
      </c>
      <c r="L53" s="241">
        <v>21</v>
      </c>
      <c r="M53" s="241">
        <f>G53*(1+L53/100)</f>
        <v>0</v>
      </c>
      <c r="N53" s="239">
        <v>0</v>
      </c>
      <c r="O53" s="239">
        <f>ROUND(E53*N53,2)</f>
        <v>0</v>
      </c>
      <c r="P53" s="239">
        <v>0</v>
      </c>
      <c r="Q53" s="239">
        <f>ROUND(E53*P53,2)</f>
        <v>0</v>
      </c>
      <c r="R53" s="242" t="s">
        <v>100</v>
      </c>
      <c r="S53" s="225">
        <v>0</v>
      </c>
      <c r="T53" s="225">
        <f>ROUND(E53*S53,2)</f>
        <v>0</v>
      </c>
      <c r="U53" s="225"/>
      <c r="V53" s="225" t="s">
        <v>174</v>
      </c>
      <c r="W53" s="225" t="s">
        <v>102</v>
      </c>
      <c r="X53" s="215"/>
      <c r="Y53" s="215"/>
      <c r="Z53" s="215"/>
      <c r="AA53" s="215"/>
      <c r="AB53" s="215"/>
      <c r="AC53" s="215"/>
      <c r="AD53" s="215"/>
      <c r="AE53" s="215" t="s">
        <v>175</v>
      </c>
      <c r="AF53" s="215"/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</row>
    <row r="54" spans="1:58" outlineLevel="1" x14ac:dyDescent="0.2">
      <c r="A54" s="243">
        <v>23</v>
      </c>
      <c r="B54" s="244" t="s">
        <v>178</v>
      </c>
      <c r="C54" s="253" t="s">
        <v>179</v>
      </c>
      <c r="D54" s="245" t="s">
        <v>99</v>
      </c>
      <c r="E54" s="246">
        <v>1</v>
      </c>
      <c r="F54" s="247"/>
      <c r="G54" s="248">
        <f>ROUND(E54*F54,2)</f>
        <v>0</v>
      </c>
      <c r="H54" s="247"/>
      <c r="I54" s="248">
        <f>ROUND(E54*H54,2)</f>
        <v>0</v>
      </c>
      <c r="J54" s="247"/>
      <c r="K54" s="248">
        <f>ROUND(E54*J54,2)</f>
        <v>0</v>
      </c>
      <c r="L54" s="248">
        <v>21</v>
      </c>
      <c r="M54" s="248">
        <f>G54*(1+L54/100)</f>
        <v>0</v>
      </c>
      <c r="N54" s="246">
        <v>0</v>
      </c>
      <c r="O54" s="246">
        <f>ROUND(E54*N54,2)</f>
        <v>0</v>
      </c>
      <c r="P54" s="246">
        <v>0</v>
      </c>
      <c r="Q54" s="246">
        <f>ROUND(E54*P54,2)</f>
        <v>0</v>
      </c>
      <c r="R54" s="249" t="s">
        <v>100</v>
      </c>
      <c r="S54" s="225">
        <v>0</v>
      </c>
      <c r="T54" s="225">
        <f>ROUND(E54*S54,2)</f>
        <v>0</v>
      </c>
      <c r="U54" s="225"/>
      <c r="V54" s="225" t="s">
        <v>174</v>
      </c>
      <c r="W54" s="225" t="s">
        <v>102</v>
      </c>
      <c r="X54" s="215"/>
      <c r="Y54" s="215"/>
      <c r="Z54" s="215"/>
      <c r="AA54" s="215"/>
      <c r="AB54" s="215"/>
      <c r="AC54" s="215"/>
      <c r="AD54" s="215"/>
      <c r="AE54" s="215" t="s">
        <v>175</v>
      </c>
      <c r="AF54" s="215"/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</row>
    <row r="55" spans="1:58" outlineLevel="1" x14ac:dyDescent="0.2">
      <c r="A55" s="243">
        <v>24</v>
      </c>
      <c r="B55" s="244" t="s">
        <v>180</v>
      </c>
      <c r="C55" s="253" t="s">
        <v>181</v>
      </c>
      <c r="D55" s="245" t="s">
        <v>99</v>
      </c>
      <c r="E55" s="246">
        <v>1</v>
      </c>
      <c r="F55" s="247"/>
      <c r="G55" s="248">
        <f>ROUND(E55*F55,2)</f>
        <v>0</v>
      </c>
      <c r="H55" s="247"/>
      <c r="I55" s="248">
        <f>ROUND(E55*H55,2)</f>
        <v>0</v>
      </c>
      <c r="J55" s="247"/>
      <c r="K55" s="248">
        <f>ROUND(E55*J55,2)</f>
        <v>0</v>
      </c>
      <c r="L55" s="248">
        <v>21</v>
      </c>
      <c r="M55" s="248">
        <f>G55*(1+L55/100)</f>
        <v>0</v>
      </c>
      <c r="N55" s="246">
        <v>0</v>
      </c>
      <c r="O55" s="246">
        <f>ROUND(E55*N55,2)</f>
        <v>0</v>
      </c>
      <c r="P55" s="246">
        <v>0</v>
      </c>
      <c r="Q55" s="246">
        <f>ROUND(E55*P55,2)</f>
        <v>0</v>
      </c>
      <c r="R55" s="249" t="s">
        <v>100</v>
      </c>
      <c r="S55" s="225">
        <v>0</v>
      </c>
      <c r="T55" s="225">
        <f>ROUND(E55*S55,2)</f>
        <v>0</v>
      </c>
      <c r="U55" s="225"/>
      <c r="V55" s="225" t="s">
        <v>174</v>
      </c>
      <c r="W55" s="225" t="s">
        <v>102</v>
      </c>
      <c r="X55" s="215"/>
      <c r="Y55" s="215"/>
      <c r="Z55" s="215"/>
      <c r="AA55" s="215"/>
      <c r="AB55" s="215"/>
      <c r="AC55" s="215"/>
      <c r="AD55" s="215"/>
      <c r="AE55" s="215" t="s">
        <v>175</v>
      </c>
      <c r="AF55" s="215"/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</row>
    <row r="56" spans="1:58" outlineLevel="1" x14ac:dyDescent="0.2">
      <c r="A56" s="243">
        <v>25</v>
      </c>
      <c r="B56" s="244" t="s">
        <v>182</v>
      </c>
      <c r="C56" s="253" t="s">
        <v>183</v>
      </c>
      <c r="D56" s="245" t="s">
        <v>99</v>
      </c>
      <c r="E56" s="246">
        <v>1</v>
      </c>
      <c r="F56" s="247"/>
      <c r="G56" s="248">
        <f>ROUND(E56*F56,2)</f>
        <v>0</v>
      </c>
      <c r="H56" s="247"/>
      <c r="I56" s="248">
        <f>ROUND(E56*H56,2)</f>
        <v>0</v>
      </c>
      <c r="J56" s="247"/>
      <c r="K56" s="248">
        <f>ROUND(E56*J56,2)</f>
        <v>0</v>
      </c>
      <c r="L56" s="248">
        <v>21</v>
      </c>
      <c r="M56" s="248">
        <f>G56*(1+L56/100)</f>
        <v>0</v>
      </c>
      <c r="N56" s="246">
        <v>0</v>
      </c>
      <c r="O56" s="246">
        <f>ROUND(E56*N56,2)</f>
        <v>0</v>
      </c>
      <c r="P56" s="246">
        <v>0</v>
      </c>
      <c r="Q56" s="246">
        <f>ROUND(E56*P56,2)</f>
        <v>0</v>
      </c>
      <c r="R56" s="249" t="s">
        <v>100</v>
      </c>
      <c r="S56" s="225">
        <v>0</v>
      </c>
      <c r="T56" s="225">
        <f>ROUND(E56*S56,2)</f>
        <v>0</v>
      </c>
      <c r="U56" s="225"/>
      <c r="V56" s="225" t="s">
        <v>174</v>
      </c>
      <c r="W56" s="225" t="s">
        <v>102</v>
      </c>
      <c r="X56" s="215"/>
      <c r="Y56" s="215"/>
      <c r="Z56" s="215"/>
      <c r="AA56" s="215"/>
      <c r="AB56" s="215"/>
      <c r="AC56" s="215"/>
      <c r="AD56" s="215"/>
      <c r="AE56" s="215" t="s">
        <v>175</v>
      </c>
      <c r="AF56" s="215"/>
      <c r="AG56" s="215"/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</row>
    <row r="57" spans="1:58" outlineLevel="1" x14ac:dyDescent="0.2">
      <c r="A57" s="243">
        <v>26</v>
      </c>
      <c r="B57" s="244" t="s">
        <v>184</v>
      </c>
      <c r="C57" s="253" t="s">
        <v>185</v>
      </c>
      <c r="D57" s="245" t="s">
        <v>99</v>
      </c>
      <c r="E57" s="246">
        <v>1</v>
      </c>
      <c r="F57" s="247"/>
      <c r="G57" s="248">
        <f>ROUND(E57*F57,2)</f>
        <v>0</v>
      </c>
      <c r="H57" s="247"/>
      <c r="I57" s="248">
        <f>ROUND(E57*H57,2)</f>
        <v>0</v>
      </c>
      <c r="J57" s="247"/>
      <c r="K57" s="248">
        <f>ROUND(E57*J57,2)</f>
        <v>0</v>
      </c>
      <c r="L57" s="248">
        <v>21</v>
      </c>
      <c r="M57" s="248">
        <f>G57*(1+L57/100)</f>
        <v>0</v>
      </c>
      <c r="N57" s="246">
        <v>0</v>
      </c>
      <c r="O57" s="246">
        <f>ROUND(E57*N57,2)</f>
        <v>0</v>
      </c>
      <c r="P57" s="246">
        <v>0</v>
      </c>
      <c r="Q57" s="246">
        <f>ROUND(E57*P57,2)</f>
        <v>0</v>
      </c>
      <c r="R57" s="249" t="s">
        <v>100</v>
      </c>
      <c r="S57" s="225">
        <v>0</v>
      </c>
      <c r="T57" s="225">
        <f>ROUND(E57*S57,2)</f>
        <v>0</v>
      </c>
      <c r="U57" s="225"/>
      <c r="V57" s="225" t="s">
        <v>174</v>
      </c>
      <c r="W57" s="225" t="s">
        <v>102</v>
      </c>
      <c r="X57" s="215"/>
      <c r="Y57" s="215"/>
      <c r="Z57" s="215"/>
      <c r="AA57" s="215"/>
      <c r="AB57" s="215"/>
      <c r="AC57" s="215"/>
      <c r="AD57" s="215"/>
      <c r="AE57" s="215" t="s">
        <v>175</v>
      </c>
      <c r="AF57" s="215"/>
      <c r="AG57" s="215"/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</row>
    <row r="58" spans="1:58" outlineLevel="1" x14ac:dyDescent="0.2">
      <c r="A58" s="243">
        <v>27</v>
      </c>
      <c r="B58" s="244" t="s">
        <v>186</v>
      </c>
      <c r="C58" s="253" t="s">
        <v>187</v>
      </c>
      <c r="D58" s="245" t="s">
        <v>99</v>
      </c>
      <c r="E58" s="246">
        <v>1</v>
      </c>
      <c r="F58" s="247"/>
      <c r="G58" s="248">
        <f>ROUND(E58*F58,2)</f>
        <v>0</v>
      </c>
      <c r="H58" s="247"/>
      <c r="I58" s="248">
        <f>ROUND(E58*H58,2)</f>
        <v>0</v>
      </c>
      <c r="J58" s="247"/>
      <c r="K58" s="248">
        <f>ROUND(E58*J58,2)</f>
        <v>0</v>
      </c>
      <c r="L58" s="248">
        <v>21</v>
      </c>
      <c r="M58" s="248">
        <f>G58*(1+L58/100)</f>
        <v>0</v>
      </c>
      <c r="N58" s="246">
        <v>0</v>
      </c>
      <c r="O58" s="246">
        <f>ROUND(E58*N58,2)</f>
        <v>0</v>
      </c>
      <c r="P58" s="246">
        <v>0</v>
      </c>
      <c r="Q58" s="246">
        <f>ROUND(E58*P58,2)</f>
        <v>0</v>
      </c>
      <c r="R58" s="249" t="s">
        <v>100</v>
      </c>
      <c r="S58" s="225">
        <v>0</v>
      </c>
      <c r="T58" s="225">
        <f>ROUND(E58*S58,2)</f>
        <v>0</v>
      </c>
      <c r="U58" s="225"/>
      <c r="V58" s="225" t="s">
        <v>174</v>
      </c>
      <c r="W58" s="225" t="s">
        <v>102</v>
      </c>
      <c r="X58" s="215"/>
      <c r="Y58" s="215"/>
      <c r="Z58" s="215"/>
      <c r="AA58" s="215"/>
      <c r="AB58" s="215"/>
      <c r="AC58" s="215"/>
      <c r="AD58" s="215"/>
      <c r="AE58" s="215" t="s">
        <v>175</v>
      </c>
      <c r="AF58" s="215"/>
      <c r="AG58" s="215"/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</row>
    <row r="59" spans="1:58" outlineLevel="1" x14ac:dyDescent="0.2">
      <c r="A59" s="243">
        <v>28</v>
      </c>
      <c r="B59" s="244" t="s">
        <v>188</v>
      </c>
      <c r="C59" s="253" t="s">
        <v>189</v>
      </c>
      <c r="D59" s="245" t="s">
        <v>99</v>
      </c>
      <c r="E59" s="246">
        <v>1</v>
      </c>
      <c r="F59" s="247"/>
      <c r="G59" s="248">
        <f>ROUND(E59*F59,2)</f>
        <v>0</v>
      </c>
      <c r="H59" s="247"/>
      <c r="I59" s="248">
        <f>ROUND(E59*H59,2)</f>
        <v>0</v>
      </c>
      <c r="J59" s="247"/>
      <c r="K59" s="248">
        <f>ROUND(E59*J59,2)</f>
        <v>0</v>
      </c>
      <c r="L59" s="248">
        <v>21</v>
      </c>
      <c r="M59" s="248">
        <f>G59*(1+L59/100)</f>
        <v>0</v>
      </c>
      <c r="N59" s="246">
        <v>0</v>
      </c>
      <c r="O59" s="246">
        <f>ROUND(E59*N59,2)</f>
        <v>0</v>
      </c>
      <c r="P59" s="246">
        <v>0</v>
      </c>
      <c r="Q59" s="246">
        <f>ROUND(E59*P59,2)</f>
        <v>0</v>
      </c>
      <c r="R59" s="249" t="s">
        <v>100</v>
      </c>
      <c r="S59" s="225">
        <v>0</v>
      </c>
      <c r="T59" s="225">
        <f>ROUND(E59*S59,2)</f>
        <v>0</v>
      </c>
      <c r="U59" s="225"/>
      <c r="V59" s="225" t="s">
        <v>174</v>
      </c>
      <c r="W59" s="225" t="s">
        <v>102</v>
      </c>
      <c r="X59" s="215"/>
      <c r="Y59" s="215"/>
      <c r="Z59" s="215"/>
      <c r="AA59" s="215"/>
      <c r="AB59" s="215"/>
      <c r="AC59" s="215"/>
      <c r="AD59" s="215"/>
      <c r="AE59" s="215" t="s">
        <v>175</v>
      </c>
      <c r="AF59" s="215"/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</row>
    <row r="60" spans="1:58" outlineLevel="1" x14ac:dyDescent="0.2">
      <c r="A60" s="243">
        <v>29</v>
      </c>
      <c r="B60" s="244" t="s">
        <v>190</v>
      </c>
      <c r="C60" s="253" t="s">
        <v>191</v>
      </c>
      <c r="D60" s="245" t="s">
        <v>99</v>
      </c>
      <c r="E60" s="246">
        <v>1</v>
      </c>
      <c r="F60" s="247"/>
      <c r="G60" s="248">
        <f>ROUND(E60*F60,2)</f>
        <v>0</v>
      </c>
      <c r="H60" s="247"/>
      <c r="I60" s="248">
        <f>ROUND(E60*H60,2)</f>
        <v>0</v>
      </c>
      <c r="J60" s="247"/>
      <c r="K60" s="248">
        <f>ROUND(E60*J60,2)</f>
        <v>0</v>
      </c>
      <c r="L60" s="248">
        <v>21</v>
      </c>
      <c r="M60" s="248">
        <f>G60*(1+L60/100)</f>
        <v>0</v>
      </c>
      <c r="N60" s="246">
        <v>0</v>
      </c>
      <c r="O60" s="246">
        <f>ROUND(E60*N60,2)</f>
        <v>0</v>
      </c>
      <c r="P60" s="246">
        <v>0</v>
      </c>
      <c r="Q60" s="246">
        <f>ROUND(E60*P60,2)</f>
        <v>0</v>
      </c>
      <c r="R60" s="249" t="s">
        <v>100</v>
      </c>
      <c r="S60" s="225">
        <v>0</v>
      </c>
      <c r="T60" s="225">
        <f>ROUND(E60*S60,2)</f>
        <v>0</v>
      </c>
      <c r="U60" s="225"/>
      <c r="V60" s="225" t="s">
        <v>174</v>
      </c>
      <c r="W60" s="225" t="s">
        <v>102</v>
      </c>
      <c r="X60" s="215"/>
      <c r="Y60" s="215"/>
      <c r="Z60" s="215"/>
      <c r="AA60" s="215"/>
      <c r="AB60" s="215"/>
      <c r="AC60" s="215"/>
      <c r="AD60" s="215"/>
      <c r="AE60" s="215" t="s">
        <v>175</v>
      </c>
      <c r="AF60" s="215"/>
      <c r="AG60" s="215"/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</row>
    <row r="61" spans="1:58" outlineLevel="1" x14ac:dyDescent="0.2">
      <c r="A61" s="243">
        <v>30</v>
      </c>
      <c r="B61" s="244" t="s">
        <v>192</v>
      </c>
      <c r="C61" s="253" t="s">
        <v>193</v>
      </c>
      <c r="D61" s="245" t="s">
        <v>99</v>
      </c>
      <c r="E61" s="246">
        <v>1</v>
      </c>
      <c r="F61" s="247"/>
      <c r="G61" s="248">
        <f>ROUND(E61*F61,2)</f>
        <v>0</v>
      </c>
      <c r="H61" s="247"/>
      <c r="I61" s="248">
        <f>ROUND(E61*H61,2)</f>
        <v>0</v>
      </c>
      <c r="J61" s="247"/>
      <c r="K61" s="248">
        <f>ROUND(E61*J61,2)</f>
        <v>0</v>
      </c>
      <c r="L61" s="248">
        <v>21</v>
      </c>
      <c r="M61" s="248">
        <f>G61*(1+L61/100)</f>
        <v>0</v>
      </c>
      <c r="N61" s="246">
        <v>0</v>
      </c>
      <c r="O61" s="246">
        <f>ROUND(E61*N61,2)</f>
        <v>0</v>
      </c>
      <c r="P61" s="246">
        <v>0</v>
      </c>
      <c r="Q61" s="246">
        <f>ROUND(E61*P61,2)</f>
        <v>0</v>
      </c>
      <c r="R61" s="249" t="s">
        <v>100</v>
      </c>
      <c r="S61" s="225">
        <v>0</v>
      </c>
      <c r="T61" s="225">
        <f>ROUND(E61*S61,2)</f>
        <v>0</v>
      </c>
      <c r="U61" s="225"/>
      <c r="V61" s="225" t="s">
        <v>174</v>
      </c>
      <c r="W61" s="225" t="s">
        <v>102</v>
      </c>
      <c r="X61" s="215"/>
      <c r="Y61" s="215"/>
      <c r="Z61" s="215"/>
      <c r="AA61" s="215"/>
      <c r="AB61" s="215"/>
      <c r="AC61" s="215"/>
      <c r="AD61" s="215"/>
      <c r="AE61" s="215" t="s">
        <v>175</v>
      </c>
      <c r="AF61" s="215"/>
      <c r="AG61" s="215"/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</row>
    <row r="62" spans="1:58" outlineLevel="1" x14ac:dyDescent="0.2">
      <c r="A62" s="243">
        <v>31</v>
      </c>
      <c r="B62" s="244" t="s">
        <v>194</v>
      </c>
      <c r="C62" s="253" t="s">
        <v>195</v>
      </c>
      <c r="D62" s="245" t="s">
        <v>99</v>
      </c>
      <c r="E62" s="246">
        <v>1</v>
      </c>
      <c r="F62" s="247"/>
      <c r="G62" s="248">
        <f>ROUND(E62*F62,2)</f>
        <v>0</v>
      </c>
      <c r="H62" s="247"/>
      <c r="I62" s="248">
        <f>ROUND(E62*H62,2)</f>
        <v>0</v>
      </c>
      <c r="J62" s="247"/>
      <c r="K62" s="248">
        <f>ROUND(E62*J62,2)</f>
        <v>0</v>
      </c>
      <c r="L62" s="248">
        <v>21</v>
      </c>
      <c r="M62" s="248">
        <f>G62*(1+L62/100)</f>
        <v>0</v>
      </c>
      <c r="N62" s="246">
        <v>0</v>
      </c>
      <c r="O62" s="246">
        <f>ROUND(E62*N62,2)</f>
        <v>0</v>
      </c>
      <c r="P62" s="246">
        <v>0</v>
      </c>
      <c r="Q62" s="246">
        <f>ROUND(E62*P62,2)</f>
        <v>0</v>
      </c>
      <c r="R62" s="249" t="s">
        <v>100</v>
      </c>
      <c r="S62" s="225">
        <v>0</v>
      </c>
      <c r="T62" s="225">
        <f>ROUND(E62*S62,2)</f>
        <v>0</v>
      </c>
      <c r="U62" s="225"/>
      <c r="V62" s="225" t="s">
        <v>174</v>
      </c>
      <c r="W62" s="225" t="s">
        <v>102</v>
      </c>
      <c r="X62" s="215"/>
      <c r="Y62" s="215"/>
      <c r="Z62" s="215"/>
      <c r="AA62" s="215"/>
      <c r="AB62" s="215"/>
      <c r="AC62" s="215"/>
      <c r="AD62" s="215"/>
      <c r="AE62" s="215" t="s">
        <v>175</v>
      </c>
      <c r="AF62" s="215"/>
      <c r="AG62" s="215"/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</row>
    <row r="63" spans="1:58" outlineLevel="1" x14ac:dyDescent="0.2">
      <c r="A63" s="236">
        <v>32</v>
      </c>
      <c r="B63" s="237" t="s">
        <v>196</v>
      </c>
      <c r="C63" s="254" t="s">
        <v>197</v>
      </c>
      <c r="D63" s="238" t="s">
        <v>173</v>
      </c>
      <c r="E63" s="239">
        <v>1</v>
      </c>
      <c r="F63" s="240"/>
      <c r="G63" s="241">
        <f>ROUND(E63*F63,2)</f>
        <v>0</v>
      </c>
      <c r="H63" s="240"/>
      <c r="I63" s="241">
        <f>ROUND(E63*H63,2)</f>
        <v>0</v>
      </c>
      <c r="J63" s="240"/>
      <c r="K63" s="241">
        <f>ROUND(E63*J63,2)</f>
        <v>0</v>
      </c>
      <c r="L63" s="241">
        <v>21</v>
      </c>
      <c r="M63" s="241">
        <f>G63*(1+L63/100)</f>
        <v>0</v>
      </c>
      <c r="N63" s="239">
        <v>0</v>
      </c>
      <c r="O63" s="239">
        <f>ROUND(E63*N63,2)</f>
        <v>0</v>
      </c>
      <c r="P63" s="239">
        <v>0</v>
      </c>
      <c r="Q63" s="239">
        <f>ROUND(E63*P63,2)</f>
        <v>0</v>
      </c>
      <c r="R63" s="242" t="s">
        <v>100</v>
      </c>
      <c r="S63" s="225">
        <v>0</v>
      </c>
      <c r="T63" s="225">
        <f>ROUND(E63*S63,2)</f>
        <v>0</v>
      </c>
      <c r="U63" s="225"/>
      <c r="V63" s="225" t="s">
        <v>174</v>
      </c>
      <c r="W63" s="225" t="s">
        <v>102</v>
      </c>
      <c r="X63" s="215"/>
      <c r="Y63" s="215"/>
      <c r="Z63" s="215"/>
      <c r="AA63" s="215"/>
      <c r="AB63" s="215"/>
      <c r="AC63" s="215"/>
      <c r="AD63" s="215"/>
      <c r="AE63" s="215" t="s">
        <v>175</v>
      </c>
      <c r="AF63" s="215"/>
      <c r="AG63" s="215"/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</row>
    <row r="64" spans="1:58" x14ac:dyDescent="0.2">
      <c r="A64" s="3"/>
      <c r="B64" s="4"/>
      <c r="C64" s="257"/>
      <c r="D64" s="6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AC64">
        <v>12</v>
      </c>
      <c r="AD64">
        <v>21</v>
      </c>
      <c r="AE64" t="s">
        <v>83</v>
      </c>
    </row>
    <row r="65" spans="1:31" x14ac:dyDescent="0.2">
      <c r="A65" s="218"/>
      <c r="B65" s="219" t="s">
        <v>29</v>
      </c>
      <c r="C65" s="258"/>
      <c r="D65" s="220"/>
      <c r="E65" s="221"/>
      <c r="F65" s="221"/>
      <c r="G65" s="235">
        <f>G8+G10+G25+G27+G32+G38+G51</f>
        <v>0</v>
      </c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AC65">
        <f>SUMIF(L7:L63,AC64,G7:G63)</f>
        <v>0</v>
      </c>
      <c r="AD65">
        <f>SUMIF(L7:L63,AD64,G7:G63)</f>
        <v>0</v>
      </c>
      <c r="AE65" t="s">
        <v>198</v>
      </c>
    </row>
    <row r="66" spans="1:31" x14ac:dyDescent="0.2">
      <c r="C66" s="259"/>
      <c r="D66" s="10"/>
      <c r="AE66" t="s">
        <v>199</v>
      </c>
    </row>
    <row r="67" spans="1:31" x14ac:dyDescent="0.2">
      <c r="D67" s="10"/>
    </row>
    <row r="68" spans="1:31" x14ac:dyDescent="0.2">
      <c r="D68" s="10"/>
    </row>
    <row r="69" spans="1:31" x14ac:dyDescent="0.2">
      <c r="D69" s="10"/>
    </row>
    <row r="70" spans="1:31" x14ac:dyDescent="0.2">
      <c r="D70" s="10"/>
    </row>
    <row r="71" spans="1:31" x14ac:dyDescent="0.2">
      <c r="D71" s="10"/>
    </row>
    <row r="72" spans="1:31" x14ac:dyDescent="0.2">
      <c r="D72" s="10"/>
    </row>
    <row r="73" spans="1:31" x14ac:dyDescent="0.2">
      <c r="D73" s="10"/>
    </row>
    <row r="74" spans="1:31" x14ac:dyDescent="0.2">
      <c r="D74" s="10"/>
    </row>
    <row r="75" spans="1:31" x14ac:dyDescent="0.2">
      <c r="D75" s="10"/>
    </row>
    <row r="76" spans="1:31" x14ac:dyDescent="0.2">
      <c r="D76" s="10"/>
    </row>
    <row r="77" spans="1:31" x14ac:dyDescent="0.2">
      <c r="D77" s="10"/>
    </row>
    <row r="78" spans="1:31" x14ac:dyDescent="0.2">
      <c r="D78" s="10"/>
    </row>
    <row r="79" spans="1:31" x14ac:dyDescent="0.2">
      <c r="D79" s="10"/>
    </row>
    <row r="80" spans="1:31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</sheetData>
  <sheetProtection algorithmName="SHA-512" hashValue="PiTVfc0Cpfj9dmSQfJdm5jvF/I3KGkZWTC9+UsTtWY4ySRMQ3ttr+jlCe6uZEu0Z4MVGkPVjlS0o0OV/zCcRiw==" saltValue="CYoVUE3ARZQskoyNkadlOg==" spinCount="100000" sheet="1" formatRows="0"/>
  <mergeCells count="11">
    <mergeCell ref="C47:G47"/>
    <mergeCell ref="C20:G20"/>
    <mergeCell ref="C23:G23"/>
    <mergeCell ref="C40:G40"/>
    <mergeCell ref="C44:G44"/>
    <mergeCell ref="A1:G1"/>
    <mergeCell ref="C2:G2"/>
    <mergeCell ref="C3:G3"/>
    <mergeCell ref="C4:G4"/>
    <mergeCell ref="C12:G12"/>
    <mergeCell ref="C17:G1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2019-03-19T12:27:02Z</cp:lastPrinted>
  <dcterms:created xsi:type="dcterms:W3CDTF">2009-04-08T07:15:50Z</dcterms:created>
  <dcterms:modified xsi:type="dcterms:W3CDTF">2025-11-26T09:45:48Z</dcterms:modified>
</cp:coreProperties>
</file>